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2\MŠ Čáslavská - oprava elektroinstalace vč. stavebních úprav\E-zak VŘ\Příloha č. 3 - Výkazy výměr + PD\"/>
    </mc:Choice>
  </mc:AlternateContent>
  <bookViews>
    <workbookView xWindow="0" yWindow="0" windowWidth="28800" windowHeight="12450"/>
  </bookViews>
  <sheets>
    <sheet name="Rekapitulace stavby" sheetId="1" r:id="rId1"/>
    <sheet name="001 - Stavební část" sheetId="2" r:id="rId2"/>
    <sheet name="002 - Elektroinstalace" sheetId="3" r:id="rId3"/>
    <sheet name="003 - Ostatní a vedlejší ..." sheetId="4" r:id="rId4"/>
  </sheets>
  <definedNames>
    <definedName name="_xlnm._FilterDatabase" localSheetId="1" hidden="1">'001 - Stavební část'!$C$132:$K$445</definedName>
    <definedName name="_xlnm._FilterDatabase" localSheetId="2" hidden="1">'002 - Elektroinstalace'!$C$124:$K$395</definedName>
    <definedName name="_xlnm._FilterDatabase" localSheetId="3" hidden="1">'003 - Ostatní a vedlejší ...'!$C$121:$K$150</definedName>
    <definedName name="_xlnm.Print_Titles" localSheetId="1">'001 - Stavební část'!$132:$132</definedName>
    <definedName name="_xlnm.Print_Titles" localSheetId="2">'002 - Elektroinstalace'!$124:$124</definedName>
    <definedName name="_xlnm.Print_Titles" localSheetId="3">'003 -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část'!$C$82:$J$112,'001 - Stavební část'!$C$118:$K$445</definedName>
    <definedName name="_xlnm.Print_Area" localSheetId="2">'002 - Elektroinstalace'!$C$4:$J$76,'002 - Elektroinstalace'!$C$82:$J$104,'002 - Elektroinstalace'!$C$110:$K$395</definedName>
    <definedName name="_xlnm.Print_Area" localSheetId="3">'003 - Ostatní a vedlejší ...'!$C$4:$J$76,'003 - Ostatní a vedlejší ...'!$C$82:$J$101,'003 - Ostatní a vedlejší ...'!$C$107:$K$150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8" i="1" s="1"/>
  <c r="J37" i="4"/>
  <c r="AX98" i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119" i="4" s="1"/>
  <c r="J19" i="4"/>
  <c r="J14" i="4"/>
  <c r="J116" i="4"/>
  <c r="E7" i="4"/>
  <c r="E110" i="4"/>
  <c r="J39" i="3"/>
  <c r="J38" i="3"/>
  <c r="AY97" i="1" s="1"/>
  <c r="J37" i="3"/>
  <c r="AX97" i="1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T150" i="3" s="1"/>
  <c r="R151" i="3"/>
  <c r="R150" i="3"/>
  <c r="P151" i="3"/>
  <c r="P150" i="3" s="1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F119" i="3"/>
  <c r="E117" i="3"/>
  <c r="F91" i="3"/>
  <c r="E89" i="3"/>
  <c r="J26" i="3"/>
  <c r="E26" i="3"/>
  <c r="J122" i="3" s="1"/>
  <c r="J25" i="3"/>
  <c r="J23" i="3"/>
  <c r="E23" i="3"/>
  <c r="J93" i="3" s="1"/>
  <c r="J22" i="3"/>
  <c r="J20" i="3"/>
  <c r="E20" i="3"/>
  <c r="F122" i="3" s="1"/>
  <c r="J19" i="3"/>
  <c r="J17" i="3"/>
  <c r="E17" i="3"/>
  <c r="F121" i="3" s="1"/>
  <c r="J16" i="3"/>
  <c r="J14" i="3"/>
  <c r="J119" i="3"/>
  <c r="E7" i="3"/>
  <c r="E113" i="3" s="1"/>
  <c r="J39" i="2"/>
  <c r="J38" i="2"/>
  <c r="AY96" i="1" s="1"/>
  <c r="J37" i="2"/>
  <c r="AX96" i="1"/>
  <c r="BI441" i="2"/>
  <c r="BH441" i="2"/>
  <c r="BG441" i="2"/>
  <c r="BF441" i="2"/>
  <c r="T441" i="2"/>
  <c r="T440" i="2" s="1"/>
  <c r="R441" i="2"/>
  <c r="R440" i="2"/>
  <c r="P441" i="2"/>
  <c r="P440" i="2" s="1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27" i="2"/>
  <c r="BH427" i="2"/>
  <c r="BG427" i="2"/>
  <c r="BF427" i="2"/>
  <c r="T427" i="2"/>
  <c r="R427" i="2"/>
  <c r="P427" i="2"/>
  <c r="BI420" i="2"/>
  <c r="BH420" i="2"/>
  <c r="BG420" i="2"/>
  <c r="BF420" i="2"/>
  <c r="T420" i="2"/>
  <c r="R420" i="2"/>
  <c r="P420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64" i="2"/>
  <c r="BH264" i="2"/>
  <c r="BG264" i="2"/>
  <c r="BF264" i="2"/>
  <c r="T264" i="2"/>
  <c r="R264" i="2"/>
  <c r="P264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2" i="2"/>
  <c r="BH242" i="2"/>
  <c r="BG242" i="2"/>
  <c r="BF242" i="2"/>
  <c r="T242" i="2"/>
  <c r="R242" i="2"/>
  <c r="P24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8" i="2"/>
  <c r="BH218" i="2"/>
  <c r="BG218" i="2"/>
  <c r="BF218" i="2"/>
  <c r="T218" i="2"/>
  <c r="R218" i="2"/>
  <c r="P218" i="2"/>
  <c r="P213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T213" i="2" s="1"/>
  <c r="R214" i="2"/>
  <c r="R213" i="2" s="1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J129" i="2"/>
  <c r="F129" i="2"/>
  <c r="F127" i="2"/>
  <c r="E125" i="2"/>
  <c r="J93" i="2"/>
  <c r="F93" i="2"/>
  <c r="F91" i="2"/>
  <c r="E89" i="2"/>
  <c r="J26" i="2"/>
  <c r="E26" i="2"/>
  <c r="J130" i="2" s="1"/>
  <c r="J25" i="2"/>
  <c r="J20" i="2"/>
  <c r="E20" i="2"/>
  <c r="F94" i="2" s="1"/>
  <c r="J19" i="2"/>
  <c r="J14" i="2"/>
  <c r="J91" i="2" s="1"/>
  <c r="E7" i="2"/>
  <c r="E85" i="2"/>
  <c r="L90" i="1"/>
  <c r="AM90" i="1"/>
  <c r="AM89" i="1"/>
  <c r="L89" i="1"/>
  <c r="AM87" i="1"/>
  <c r="L87" i="1"/>
  <c r="L85" i="1"/>
  <c r="L84" i="1"/>
  <c r="BK435" i="2"/>
  <c r="BK410" i="2"/>
  <c r="J383" i="2"/>
  <c r="BK347" i="2"/>
  <c r="J322" i="2"/>
  <c r="J308" i="2"/>
  <c r="BK250" i="2"/>
  <c r="J214" i="2"/>
  <c r="BK199" i="2"/>
  <c r="BK180" i="2"/>
  <c r="BK156" i="2"/>
  <c r="BK136" i="2"/>
  <c r="BK371" i="2"/>
  <c r="J355" i="2"/>
  <c r="BK350" i="2"/>
  <c r="BK322" i="2"/>
  <c r="J250" i="2"/>
  <c r="BK242" i="2"/>
  <c r="J218" i="2"/>
  <c r="J203" i="2"/>
  <c r="BK192" i="2"/>
  <c r="BK161" i="2"/>
  <c r="J146" i="2"/>
  <c r="BK438" i="2"/>
  <c r="BK386" i="2"/>
  <c r="BK367" i="2"/>
  <c r="BK304" i="2"/>
  <c r="BK284" i="2"/>
  <c r="BK216" i="2"/>
  <c r="BK183" i="2"/>
  <c r="J441" i="2"/>
  <c r="J427" i="2"/>
  <c r="BK401" i="2"/>
  <c r="BK355" i="2"/>
  <c r="J297" i="2"/>
  <c r="J284" i="2"/>
  <c r="J216" i="2"/>
  <c r="BK205" i="2"/>
  <c r="BK190" i="2"/>
  <c r="J183" i="2"/>
  <c r="J171" i="2"/>
  <c r="J158" i="2"/>
  <c r="BK148" i="2"/>
  <c r="BK144" i="2"/>
  <c r="J394" i="3"/>
  <c r="J392" i="3"/>
  <c r="J390" i="3"/>
  <c r="BK386" i="3"/>
  <c r="BK378" i="3"/>
  <c r="BK368" i="3"/>
  <c r="J352" i="3"/>
  <c r="J344" i="3"/>
  <c r="BK336" i="3"/>
  <c r="J330" i="3"/>
  <c r="J324" i="3"/>
  <c r="BK314" i="3"/>
  <c r="J308" i="3"/>
  <c r="BK298" i="3"/>
  <c r="BK292" i="3"/>
  <c r="J278" i="3"/>
  <c r="J270" i="3"/>
  <c r="J260" i="3"/>
  <c r="J248" i="3"/>
  <c r="J240" i="3"/>
  <c r="BK232" i="3"/>
  <c r="BK222" i="3"/>
  <c r="BK214" i="3"/>
  <c r="BK208" i="3"/>
  <c r="J196" i="3"/>
  <c r="J190" i="3"/>
  <c r="BK180" i="3"/>
  <c r="BK174" i="3"/>
  <c r="J166" i="3"/>
  <c r="BK158" i="3"/>
  <c r="J140" i="3"/>
  <c r="BK130" i="3"/>
  <c r="BK376" i="3"/>
  <c r="J350" i="3"/>
  <c r="BK342" i="3"/>
  <c r="BK332" i="3"/>
  <c r="BK306" i="3"/>
  <c r="BK296" i="3"/>
  <c r="BK280" i="3"/>
  <c r="BK262" i="3"/>
  <c r="J254" i="3"/>
  <c r="J250" i="3"/>
  <c r="BK238" i="3"/>
  <c r="BK228" i="3"/>
  <c r="BK206" i="3"/>
  <c r="J192" i="3"/>
  <c r="BK190" i="3"/>
  <c r="BK182" i="3"/>
  <c r="J180" i="3"/>
  <c r="BK176" i="3"/>
  <c r="J170" i="3"/>
  <c r="J148" i="3"/>
  <c r="BK128" i="3"/>
  <c r="BK380" i="3"/>
  <c r="J358" i="3"/>
  <c r="BK330" i="3"/>
  <c r="J298" i="3"/>
  <c r="BK288" i="3"/>
  <c r="BK282" i="3"/>
  <c r="J276" i="3"/>
  <c r="BK266" i="3"/>
  <c r="BK248" i="3"/>
  <c r="J232" i="3"/>
  <c r="BK220" i="3"/>
  <c r="BK212" i="3"/>
  <c r="BK188" i="3"/>
  <c r="J178" i="3"/>
  <c r="BK164" i="3"/>
  <c r="BK151" i="3"/>
  <c r="BK138" i="3"/>
  <c r="BK384" i="3"/>
  <c r="J374" i="3"/>
  <c r="BK360" i="3"/>
  <c r="J356" i="3"/>
  <c r="J342" i="3"/>
  <c r="BK338" i="3"/>
  <c r="BK328" i="3"/>
  <c r="J320" i="3"/>
  <c r="J312" i="3"/>
  <c r="J306" i="3"/>
  <c r="J294" i="3"/>
  <c r="J282" i="3"/>
  <c r="BK258" i="3"/>
  <c r="BK240" i="3"/>
  <c r="J222" i="3"/>
  <c r="J208" i="3"/>
  <c r="BK202" i="3"/>
  <c r="J200" i="3"/>
  <c r="J184" i="3"/>
  <c r="J164" i="3"/>
  <c r="J151" i="3"/>
  <c r="BK142" i="3"/>
  <c r="J130" i="3"/>
  <c r="J149" i="4"/>
  <c r="J143" i="4"/>
  <c r="BK125" i="4"/>
  <c r="BK141" i="4"/>
  <c r="BK133" i="4"/>
  <c r="BK149" i="4"/>
  <c r="J137" i="4"/>
  <c r="BK127" i="4"/>
  <c r="J147" i="4"/>
  <c r="J133" i="4"/>
  <c r="BK441" i="2"/>
  <c r="BK408" i="2"/>
  <c r="J371" i="2"/>
  <c r="J365" i="2"/>
  <c r="J320" i="2"/>
  <c r="J264" i="2"/>
  <c r="J242" i="2"/>
  <c r="J226" i="2"/>
  <c r="BK207" i="2"/>
  <c r="J190" i="2"/>
  <c r="J161" i="2"/>
  <c r="J144" i="2"/>
  <c r="J405" i="2"/>
  <c r="BK365" i="2"/>
  <c r="BK352" i="2"/>
  <c r="J345" i="2"/>
  <c r="BK297" i="2"/>
  <c r="BK230" i="2"/>
  <c r="BK210" i="2"/>
  <c r="J199" i="2"/>
  <c r="BK187" i="2"/>
  <c r="BK158" i="2"/>
  <c r="BK140" i="2"/>
  <c r="J435" i="2"/>
  <c r="BK383" i="2"/>
  <c r="J357" i="2"/>
  <c r="BK312" i="2"/>
  <c r="J294" i="2"/>
  <c r="BK264" i="2"/>
  <c r="BK195" i="2"/>
  <c r="BK171" i="2"/>
  <c r="J140" i="2"/>
  <c r="J420" i="2"/>
  <c r="BK405" i="2"/>
  <c r="J367" i="2"/>
  <c r="J347" i="2"/>
  <c r="J304" i="2"/>
  <c r="BK289" i="2"/>
  <c r="BK218" i="2"/>
  <c r="BK203" i="2"/>
  <c r="J187" i="2"/>
  <c r="J180" i="2"/>
  <c r="BK167" i="2"/>
  <c r="BK152" i="2"/>
  <c r="BK146" i="2"/>
  <c r="BK394" i="3"/>
  <c r="BK392" i="3"/>
  <c r="BK390" i="3"/>
  <c r="BK388" i="3"/>
  <c r="J380" i="3"/>
  <c r="J370" i="3"/>
  <c r="J360" i="3"/>
  <c r="J348" i="3"/>
  <c r="J340" i="3"/>
  <c r="J332" i="3"/>
  <c r="BK326" i="3"/>
  <c r="BK320" i="3"/>
  <c r="BK312" i="3"/>
  <c r="J304" i="3"/>
  <c r="BK294" i="3"/>
  <c r="J284" i="3"/>
  <c r="J272" i="3"/>
  <c r="J266" i="3"/>
  <c r="J252" i="3"/>
  <c r="BK242" i="3"/>
  <c r="J234" i="3"/>
  <c r="J228" i="3"/>
  <c r="J216" i="3"/>
  <c r="J212" i="3"/>
  <c r="BK198" i="3"/>
  <c r="BK192" i="3"/>
  <c r="J186" i="3"/>
  <c r="J176" i="3"/>
  <c r="J168" i="3"/>
  <c r="BK160" i="3"/>
  <c r="J146" i="3"/>
  <c r="J136" i="3"/>
  <c r="J388" i="3"/>
  <c r="BK374" i="3"/>
  <c r="BK372" i="3"/>
  <c r="BK370" i="3"/>
  <c r="J368" i="3"/>
  <c r="J366" i="3"/>
  <c r="J364" i="3"/>
  <c r="BK362" i="3"/>
  <c r="BK352" i="3"/>
  <c r="BK344" i="3"/>
  <c r="J338" i="3"/>
  <c r="J326" i="3"/>
  <c r="BK302" i="3"/>
  <c r="BK276" i="3"/>
  <c r="J264" i="3"/>
  <c r="BK256" i="3"/>
  <c r="BK250" i="3"/>
  <c r="J242" i="3"/>
  <c r="J230" i="3"/>
  <c r="J210" i="3"/>
  <c r="BK200" i="3"/>
  <c r="BK166" i="3"/>
  <c r="BK132" i="3"/>
  <c r="J382" i="3"/>
  <c r="J362" i="3"/>
  <c r="BK350" i="3"/>
  <c r="J314" i="3"/>
  <c r="J296" i="3"/>
  <c r="J286" i="3"/>
  <c r="J280" i="3"/>
  <c r="J274" i="3"/>
  <c r="BK264" i="3"/>
  <c r="BK244" i="3"/>
  <c r="J224" i="3"/>
  <c r="J214" i="3"/>
  <c r="J198" i="3"/>
  <c r="BK184" i="3"/>
  <c r="BK170" i="3"/>
  <c r="J156" i="3"/>
  <c r="BK144" i="3"/>
  <c r="J134" i="3"/>
  <c r="J378" i="3"/>
  <c r="BK366" i="3"/>
  <c r="BK358" i="3"/>
  <c r="BK348" i="3"/>
  <c r="J336" i="3"/>
  <c r="BK324" i="3"/>
  <c r="BK318" i="3"/>
  <c r="J310" i="3"/>
  <c r="BK304" i="3"/>
  <c r="J292" i="3"/>
  <c r="BK268" i="3"/>
  <c r="J256" i="3"/>
  <c r="J238" i="3"/>
  <c r="BK218" i="3"/>
  <c r="J204" i="3"/>
  <c r="J194" i="3"/>
  <c r="J172" i="3"/>
  <c r="J158" i="3"/>
  <c r="BK146" i="3"/>
  <c r="BK136" i="3"/>
  <c r="J128" i="3"/>
  <c r="J145" i="4"/>
  <c r="BK129" i="4"/>
  <c r="BK147" i="4"/>
  <c r="BK139" i="4"/>
  <c r="J131" i="4"/>
  <c r="BK143" i="4"/>
  <c r="J135" i="4"/>
  <c r="J125" i="4"/>
  <c r="J139" i="4"/>
  <c r="BK427" i="2"/>
  <c r="BK420" i="2"/>
  <c r="J401" i="2"/>
  <c r="J381" i="2"/>
  <c r="BK357" i="2"/>
  <c r="BK345" i="2"/>
  <c r="J312" i="2"/>
  <c r="BK253" i="2"/>
  <c r="J230" i="2"/>
  <c r="J210" i="2"/>
  <c r="J167" i="2"/>
  <c r="J148" i="2"/>
  <c r="AS95" i="1"/>
  <c r="J205" i="2"/>
  <c r="J195" i="2"/>
  <c r="BK177" i="2"/>
  <c r="J156" i="2"/>
  <c r="J136" i="2"/>
  <c r="J410" i="2"/>
  <c r="BK381" i="2"/>
  <c r="J352" i="2"/>
  <c r="BK308" i="2"/>
  <c r="J289" i="2"/>
  <c r="J253" i="2"/>
  <c r="BK214" i="2"/>
  <c r="J177" i="2"/>
  <c r="J152" i="2"/>
  <c r="J438" i="2"/>
  <c r="J408" i="2"/>
  <c r="J386" i="2"/>
  <c r="J350" i="2"/>
  <c r="BK320" i="2"/>
  <c r="BK294" i="2"/>
  <c r="BK226" i="2"/>
  <c r="J207" i="2"/>
  <c r="J192" i="2"/>
  <c r="BK346" i="3"/>
  <c r="J328" i="3"/>
  <c r="J318" i="3"/>
  <c r="BK310" i="3"/>
  <c r="BK300" i="3"/>
  <c r="J290" i="3"/>
  <c r="BK274" i="3"/>
  <c r="J268" i="3"/>
  <c r="BK254" i="3"/>
  <c r="BK246" i="3"/>
  <c r="J236" i="3"/>
  <c r="BK230" i="3"/>
  <c r="J220" i="3"/>
  <c r="BK210" i="3"/>
  <c r="BK194" i="3"/>
  <c r="J188" i="3"/>
  <c r="BK178" i="3"/>
  <c r="BK172" i="3"/>
  <c r="J162" i="3"/>
  <c r="BK148" i="3"/>
  <c r="J142" i="3"/>
  <c r="J132" i="3"/>
  <c r="BK382" i="3"/>
  <c r="BK354" i="3"/>
  <c r="J346" i="3"/>
  <c r="BK334" i="3"/>
  <c r="BK316" i="3"/>
  <c r="J300" i="3"/>
  <c r="BK286" i="3"/>
  <c r="BK270" i="3"/>
  <c r="BK260" i="3"/>
  <c r="BK252" i="3"/>
  <c r="J246" i="3"/>
  <c r="BK236" i="3"/>
  <c r="J226" i="3"/>
  <c r="BK204" i="3"/>
  <c r="BK168" i="3"/>
  <c r="J138" i="3"/>
  <c r="J384" i="3"/>
  <c r="J372" i="3"/>
  <c r="BK356" i="3"/>
  <c r="BK322" i="3"/>
  <c r="BK290" i="3"/>
  <c r="BK284" i="3"/>
  <c r="BK278" i="3"/>
  <c r="BK272" i="3"/>
  <c r="J258" i="3"/>
  <c r="BK234" i="3"/>
  <c r="BK226" i="3"/>
  <c r="J218" i="3"/>
  <c r="J202" i="3"/>
  <c r="BK186" i="3"/>
  <c r="J174" i="3"/>
  <c r="J160" i="3"/>
  <c r="BK140" i="3"/>
  <c r="J386" i="3"/>
  <c r="J376" i="3"/>
  <c r="BK364" i="3"/>
  <c r="J354" i="3"/>
  <c r="BK340" i="3"/>
  <c r="J334" i="3"/>
  <c r="J322" i="3"/>
  <c r="J316" i="3"/>
  <c r="BK308" i="3"/>
  <c r="J302" i="3"/>
  <c r="J288" i="3"/>
  <c r="J262" i="3"/>
  <c r="J244" i="3"/>
  <c r="BK224" i="3"/>
  <c r="BK216" i="3"/>
  <c r="J206" i="3"/>
  <c r="BK196" i="3"/>
  <c r="J182" i="3"/>
  <c r="BK162" i="3"/>
  <c r="BK156" i="3"/>
  <c r="J144" i="3"/>
  <c r="BK134" i="3"/>
  <c r="BK137" i="4"/>
  <c r="J127" i="4"/>
  <c r="BK145" i="4"/>
  <c r="BK135" i="4"/>
  <c r="J129" i="4"/>
  <c r="J141" i="4"/>
  <c r="BK131" i="4"/>
  <c r="T135" i="2" l="1"/>
  <c r="P179" i="2"/>
  <c r="BK202" i="2"/>
  <c r="J202" i="2" s="1"/>
  <c r="J102" i="2" s="1"/>
  <c r="T225" i="2"/>
  <c r="T212" i="2" s="1"/>
  <c r="R296" i="2"/>
  <c r="R319" i="2"/>
  <c r="P354" i="2"/>
  <c r="R370" i="2"/>
  <c r="P419" i="2"/>
  <c r="P127" i="3"/>
  <c r="P126" i="3"/>
  <c r="P155" i="3"/>
  <c r="P154" i="3" s="1"/>
  <c r="BK124" i="4"/>
  <c r="J124" i="4"/>
  <c r="J100" i="4" s="1"/>
  <c r="P135" i="2"/>
  <c r="BK179" i="2"/>
  <c r="J179" i="2"/>
  <c r="J101" i="2" s="1"/>
  <c r="T202" i="2"/>
  <c r="P225" i="2"/>
  <c r="T296" i="2"/>
  <c r="BK319" i="2"/>
  <c r="J319" i="2" s="1"/>
  <c r="J107" i="2" s="1"/>
  <c r="BK354" i="2"/>
  <c r="J354" i="2" s="1"/>
  <c r="J108" i="2" s="1"/>
  <c r="BK370" i="2"/>
  <c r="J370" i="2" s="1"/>
  <c r="J109" i="2" s="1"/>
  <c r="BK419" i="2"/>
  <c r="J419" i="2"/>
  <c r="J110" i="2" s="1"/>
  <c r="R127" i="3"/>
  <c r="R126" i="3"/>
  <c r="BK155" i="3"/>
  <c r="J155" i="3" s="1"/>
  <c r="J103" i="3" s="1"/>
  <c r="P124" i="4"/>
  <c r="P123" i="4"/>
  <c r="P122" i="4" s="1"/>
  <c r="AU98" i="1" s="1"/>
  <c r="BK135" i="2"/>
  <c r="J135" i="2"/>
  <c r="J100" i="2" s="1"/>
  <c r="T179" i="2"/>
  <c r="R202" i="2"/>
  <c r="BK225" i="2"/>
  <c r="J225" i="2" s="1"/>
  <c r="J105" i="2" s="1"/>
  <c r="P296" i="2"/>
  <c r="P319" i="2"/>
  <c r="P212" i="2" s="1"/>
  <c r="R354" i="2"/>
  <c r="T370" i="2"/>
  <c r="R419" i="2"/>
  <c r="BK127" i="3"/>
  <c r="J127" i="3" s="1"/>
  <c r="J100" i="3" s="1"/>
  <c r="R155" i="3"/>
  <c r="R154" i="3"/>
  <c r="R124" i="4"/>
  <c r="R123" i="4" s="1"/>
  <c r="R122" i="4" s="1"/>
  <c r="R135" i="2"/>
  <c r="R179" i="2"/>
  <c r="P202" i="2"/>
  <c r="R225" i="2"/>
  <c r="R212" i="2"/>
  <c r="BK296" i="2"/>
  <c r="J296" i="2" s="1"/>
  <c r="J106" i="2" s="1"/>
  <c r="T319" i="2"/>
  <c r="T354" i="2"/>
  <c r="P370" i="2"/>
  <c r="T419" i="2"/>
  <c r="T127" i="3"/>
  <c r="T126" i="3" s="1"/>
  <c r="T155" i="3"/>
  <c r="T154" i="3"/>
  <c r="T124" i="4"/>
  <c r="T123" i="4" s="1"/>
  <c r="T122" i="4" s="1"/>
  <c r="BK213" i="2"/>
  <c r="J213" i="2"/>
  <c r="J104" i="2" s="1"/>
  <c r="BK440" i="2"/>
  <c r="J440" i="2"/>
  <c r="J111" i="2"/>
  <c r="BK150" i="3"/>
  <c r="J150" i="3" s="1"/>
  <c r="J101" i="3" s="1"/>
  <c r="J94" i="4"/>
  <c r="BE127" i="4"/>
  <c r="BE129" i="4"/>
  <c r="BE139" i="4"/>
  <c r="BE141" i="4"/>
  <c r="BE143" i="4"/>
  <c r="BE149" i="4"/>
  <c r="J91" i="4"/>
  <c r="F94" i="4"/>
  <c r="BE137" i="4"/>
  <c r="BE147" i="4"/>
  <c r="E85" i="4"/>
  <c r="BE125" i="4"/>
  <c r="BE131" i="4"/>
  <c r="BE133" i="4"/>
  <c r="BE135" i="4"/>
  <c r="BE145" i="4"/>
  <c r="E85" i="3"/>
  <c r="F93" i="3"/>
  <c r="J94" i="3"/>
  <c r="J121" i="3"/>
  <c r="BE128" i="3"/>
  <c r="BE130" i="3"/>
  <c r="BE164" i="3"/>
  <c r="BE168" i="3"/>
  <c r="BE176" i="3"/>
  <c r="BE180" i="3"/>
  <c r="BE188" i="3"/>
  <c r="BE192" i="3"/>
  <c r="BE210" i="3"/>
  <c r="BE226" i="3"/>
  <c r="BE228" i="3"/>
  <c r="BE246" i="3"/>
  <c r="BE250" i="3"/>
  <c r="BE252" i="3"/>
  <c r="BE264" i="3"/>
  <c r="BE270" i="3"/>
  <c r="BE274" i="3"/>
  <c r="BE278" i="3"/>
  <c r="BE280" i="3"/>
  <c r="BE282" i="3"/>
  <c r="BE284" i="3"/>
  <c r="BE296" i="3"/>
  <c r="BE312" i="3"/>
  <c r="BE330" i="3"/>
  <c r="BE346" i="3"/>
  <c r="BE348" i="3"/>
  <c r="BE350" i="3"/>
  <c r="BE368" i="3"/>
  <c r="BE386" i="3"/>
  <c r="BE388" i="3"/>
  <c r="J91" i="3"/>
  <c r="BE134" i="3"/>
  <c r="BE146" i="3"/>
  <c r="BE172" i="3"/>
  <c r="BE174" i="3"/>
  <c r="BE178" i="3"/>
  <c r="BE190" i="3"/>
  <c r="BE194" i="3"/>
  <c r="BE198" i="3"/>
  <c r="BE200" i="3"/>
  <c r="BE206" i="3"/>
  <c r="BE208" i="3"/>
  <c r="BE234" i="3"/>
  <c r="BE236" i="3"/>
  <c r="BE238" i="3"/>
  <c r="BE240" i="3"/>
  <c r="BE248" i="3"/>
  <c r="BE254" i="3"/>
  <c r="BE256" i="3"/>
  <c r="BE258" i="3"/>
  <c r="BE260" i="3"/>
  <c r="BE266" i="3"/>
  <c r="BE268" i="3"/>
  <c r="BE292" i="3"/>
  <c r="BE294" i="3"/>
  <c r="BE300" i="3"/>
  <c r="BE302" i="3"/>
  <c r="BE308" i="3"/>
  <c r="BE310" i="3"/>
  <c r="BE314" i="3"/>
  <c r="BE316" i="3"/>
  <c r="BE318" i="3"/>
  <c r="BE324" i="3"/>
  <c r="BE326" i="3"/>
  <c r="BE332" i="3"/>
  <c r="BE334" i="3"/>
  <c r="BE336" i="3"/>
  <c r="BE342" i="3"/>
  <c r="BE344" i="3"/>
  <c r="BE352" i="3"/>
  <c r="BE358" i="3"/>
  <c r="BE362" i="3"/>
  <c r="BE366" i="3"/>
  <c r="BE370" i="3"/>
  <c r="BE372" i="3"/>
  <c r="BE374" i="3"/>
  <c r="BE376" i="3"/>
  <c r="BE380" i="3"/>
  <c r="BE382" i="3"/>
  <c r="BE384" i="3"/>
  <c r="F94" i="3"/>
  <c r="BE136" i="3"/>
  <c r="BE138" i="3"/>
  <c r="BE140" i="3"/>
  <c r="BE142" i="3"/>
  <c r="BE144" i="3"/>
  <c r="BE148" i="3"/>
  <c r="BE151" i="3"/>
  <c r="BE156" i="3"/>
  <c r="BE158" i="3"/>
  <c r="BE160" i="3"/>
  <c r="BE162" i="3"/>
  <c r="BE170" i="3"/>
  <c r="BE184" i="3"/>
  <c r="BE186" i="3"/>
  <c r="BE196" i="3"/>
  <c r="BE202" i="3"/>
  <c r="BE212" i="3"/>
  <c r="BE214" i="3"/>
  <c r="BE216" i="3"/>
  <c r="BE220" i="3"/>
  <c r="BE222" i="3"/>
  <c r="BE230" i="3"/>
  <c r="BE232" i="3"/>
  <c r="BE242" i="3"/>
  <c r="BE272" i="3"/>
  <c r="BE288" i="3"/>
  <c r="BE290" i="3"/>
  <c r="BE320" i="3"/>
  <c r="BE328" i="3"/>
  <c r="BE132" i="3"/>
  <c r="BE166" i="3"/>
  <c r="BE182" i="3"/>
  <c r="BE204" i="3"/>
  <c r="BE218" i="3"/>
  <c r="BE224" i="3"/>
  <c r="BE244" i="3"/>
  <c r="BE262" i="3"/>
  <c r="BE276" i="3"/>
  <c r="BE286" i="3"/>
  <c r="BE298" i="3"/>
  <c r="BE304" i="3"/>
  <c r="BE306" i="3"/>
  <c r="BE322" i="3"/>
  <c r="BE338" i="3"/>
  <c r="BE340" i="3"/>
  <c r="BE354" i="3"/>
  <c r="BE356" i="3"/>
  <c r="BE360" i="3"/>
  <c r="BE364" i="3"/>
  <c r="BE378" i="3"/>
  <c r="BE390" i="3"/>
  <c r="BE392" i="3"/>
  <c r="BE394" i="3"/>
  <c r="E121" i="2"/>
  <c r="F130" i="2"/>
  <c r="BE136" i="2"/>
  <c r="BE177" i="2"/>
  <c r="BE195" i="2"/>
  <c r="BE250" i="2"/>
  <c r="BE253" i="2"/>
  <c r="BE264" i="2"/>
  <c r="BE304" i="2"/>
  <c r="BE320" i="2"/>
  <c r="BE322" i="2"/>
  <c r="BE352" i="2"/>
  <c r="BE355" i="2"/>
  <c r="BE365" i="2"/>
  <c r="BE401" i="2"/>
  <c r="BE435" i="2"/>
  <c r="BE438" i="2"/>
  <c r="BE441" i="2"/>
  <c r="J127" i="2"/>
  <c r="BE140" i="2"/>
  <c r="BE144" i="2"/>
  <c r="BE146" i="2"/>
  <c r="BE158" i="2"/>
  <c r="BE187" i="2"/>
  <c r="BE199" i="2"/>
  <c r="BE203" i="2"/>
  <c r="BE205" i="2"/>
  <c r="BE210" i="2"/>
  <c r="BE216" i="2"/>
  <c r="BE218" i="2"/>
  <c r="BE226" i="2"/>
  <c r="BE230" i="2"/>
  <c r="BE242" i="2"/>
  <c r="BE308" i="2"/>
  <c r="BE345" i="2"/>
  <c r="BE347" i="2"/>
  <c r="BE357" i="2"/>
  <c r="BE381" i="2"/>
  <c r="BE408" i="2"/>
  <c r="BE410" i="2"/>
  <c r="J94" i="2"/>
  <c r="BE180" i="2"/>
  <c r="BE190" i="2"/>
  <c r="BE284" i="2"/>
  <c r="BE294" i="2"/>
  <c r="BE312" i="2"/>
  <c r="BE383" i="2"/>
  <c r="BE148" i="2"/>
  <c r="BE152" i="2"/>
  <c r="BE156" i="2"/>
  <c r="BE161" i="2"/>
  <c r="BE167" i="2"/>
  <c r="BE171" i="2"/>
  <c r="BE183" i="2"/>
  <c r="BE192" i="2"/>
  <c r="BE207" i="2"/>
  <c r="BE214" i="2"/>
  <c r="BE289" i="2"/>
  <c r="BE297" i="2"/>
  <c r="BE350" i="2"/>
  <c r="BE367" i="2"/>
  <c r="BE371" i="2"/>
  <c r="BE386" i="2"/>
  <c r="BE405" i="2"/>
  <c r="BE420" i="2"/>
  <c r="BE427" i="2"/>
  <c r="F36" i="2"/>
  <c r="BA96" i="1" s="1"/>
  <c r="F39" i="2"/>
  <c r="BD96" i="1" s="1"/>
  <c r="F38" i="3"/>
  <c r="BC97" i="1" s="1"/>
  <c r="F38" i="2"/>
  <c r="BC96" i="1" s="1"/>
  <c r="F39" i="3"/>
  <c r="BD97" i="1" s="1"/>
  <c r="F38" i="4"/>
  <c r="BC98" i="1"/>
  <c r="F37" i="2"/>
  <c r="BB96" i="1" s="1"/>
  <c r="AS94" i="1"/>
  <c r="F37" i="3"/>
  <c r="BB97" i="1"/>
  <c r="J36" i="4"/>
  <c r="AW98" i="1"/>
  <c r="F39" i="4"/>
  <c r="BD98" i="1"/>
  <c r="J36" i="2"/>
  <c r="AW96" i="1" s="1"/>
  <c r="F36" i="3"/>
  <c r="BA97" i="1"/>
  <c r="J36" i="3"/>
  <c r="AW97" i="1" s="1"/>
  <c r="F37" i="4"/>
  <c r="BB98" i="1"/>
  <c r="F36" i="4"/>
  <c r="BA98" i="1" s="1"/>
  <c r="P134" i="2" l="1"/>
  <c r="P133" i="2"/>
  <c r="AU96" i="1"/>
  <c r="T125" i="3"/>
  <c r="R134" i="2"/>
  <c r="R133" i="2"/>
  <c r="P125" i="3"/>
  <c r="AU97" i="1"/>
  <c r="R125" i="3"/>
  <c r="T134" i="2"/>
  <c r="T133" i="2" s="1"/>
  <c r="BK134" i="2"/>
  <c r="J134" i="2" s="1"/>
  <c r="J99" i="2" s="1"/>
  <c r="BK212" i="2"/>
  <c r="J212" i="2"/>
  <c r="J103" i="2" s="1"/>
  <c r="BK154" i="3"/>
  <c r="J154" i="3"/>
  <c r="J102" i="3"/>
  <c r="BK123" i="4"/>
  <c r="BK122" i="4"/>
  <c r="J122" i="4"/>
  <c r="J98" i="4"/>
  <c r="BK126" i="3"/>
  <c r="J126" i="3"/>
  <c r="J99" i="3"/>
  <c r="J35" i="2"/>
  <c r="AV96" i="1" s="1"/>
  <c r="AT96" i="1" s="1"/>
  <c r="BC95" i="1"/>
  <c r="AY95" i="1" s="1"/>
  <c r="F35" i="3"/>
  <c r="AZ97" i="1" s="1"/>
  <c r="BD95" i="1"/>
  <c r="BD94" i="1" s="1"/>
  <c r="W33" i="1" s="1"/>
  <c r="F35" i="2"/>
  <c r="AZ96" i="1" s="1"/>
  <c r="J35" i="4"/>
  <c r="AV98" i="1"/>
  <c r="AT98" i="1" s="1"/>
  <c r="BA95" i="1"/>
  <c r="AW95" i="1"/>
  <c r="BB95" i="1"/>
  <c r="BB94" i="1" s="1"/>
  <c r="W31" i="1" s="1"/>
  <c r="J35" i="3"/>
  <c r="AV97" i="1" s="1"/>
  <c r="AT97" i="1" s="1"/>
  <c r="F35" i="4"/>
  <c r="AZ98" i="1"/>
  <c r="J123" i="4" l="1"/>
  <c r="J99" i="4"/>
  <c r="BK133" i="2"/>
  <c r="J133" i="2" s="1"/>
  <c r="J98" i="2" s="1"/>
  <c r="BK125" i="3"/>
  <c r="J125" i="3"/>
  <c r="J98" i="3"/>
  <c r="AU95" i="1"/>
  <c r="AU94" i="1" s="1"/>
  <c r="J32" i="4"/>
  <c r="AG98" i="1" s="1"/>
  <c r="BA94" i="1"/>
  <c r="AW94" i="1" s="1"/>
  <c r="AK30" i="1" s="1"/>
  <c r="AZ95" i="1"/>
  <c r="AV95" i="1" s="1"/>
  <c r="AT95" i="1" s="1"/>
  <c r="AX94" i="1"/>
  <c r="AX95" i="1"/>
  <c r="BC94" i="1"/>
  <c r="W32" i="1" s="1"/>
  <c r="J41" i="4" l="1"/>
  <c r="AN98" i="1"/>
  <c r="J32" i="2"/>
  <c r="AG96" i="1" s="1"/>
  <c r="J32" i="3"/>
  <c r="AG97" i="1"/>
  <c r="AY94" i="1"/>
  <c r="W30" i="1"/>
  <c r="AZ94" i="1"/>
  <c r="AV94" i="1"/>
  <c r="AK29" i="1" s="1"/>
  <c r="J41" i="3" l="1"/>
  <c r="J41" i="2"/>
  <c r="AN96" i="1"/>
  <c r="AN97" i="1"/>
  <c r="AG95" i="1"/>
  <c r="AG94" i="1" s="1"/>
  <c r="W29" i="1"/>
  <c r="AT94" i="1"/>
  <c r="AN94" i="1" l="1"/>
  <c r="AK26" i="1"/>
  <c r="AN95" i="1"/>
  <c r="AK35" i="1"/>
</calcChain>
</file>

<file path=xl/sharedStrings.xml><?xml version="1.0" encoding="utf-8"?>
<sst xmlns="http://schemas.openxmlformats.org/spreadsheetml/2006/main" count="6194" uniqueCount="1039">
  <si>
    <t>Export Komplet</t>
  </si>
  <si>
    <t/>
  </si>
  <si>
    <t>2.0</t>
  </si>
  <si>
    <t>False</t>
  </si>
  <si>
    <t>{f569aab0-da2f-43f4-8676-e1d0e2e6b4ae}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</si>
  <si>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</si>
  <si>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</si>
  <si>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</si>
  <si>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</si>
  <si>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</si>
  <si>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</si>
  <si>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</si>
  <si>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</si>
  <si>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</si>
  <si>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</si>
  <si>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</si>
  <si>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</si>
  <si>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elektroinstalace a stavební úpravy MŠ Čáslavská 335, 735 81 Nový Bohumín</t>
  </si>
  <si>
    <t>KSO:</t>
  </si>
  <si>
    <t>CC-CZ:</t>
  </si>
  <si>
    <t>Místo:</t>
  </si>
  <si>
    <t xml:space="preserve"> </t>
  </si>
  <si>
    <t>Datum:</t>
  </si>
  <si>
    <t>2. 12. 2021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</si>
  <si>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</si>
  <si>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</si>
  <si>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</si>
  <si>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</si>
  <si>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</si>
  <si>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</si>
  <si>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</si>
  <si>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</si>
  <si>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</si>
  <si>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</si>
  <si>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</si>
  <si>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</si>
  <si>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</si>
  <si>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</si>
  <si>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</si>
  <si>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</si>
  <si>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</si>
  <si>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</si>
  <si>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</si>
  <si>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</si>
  <si>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</si>
  <si>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</si>
  <si>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</si>
  <si>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</si>
  <si>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</si>
  <si>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</si>
  <si>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</si>
  <si>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</si>
  <si>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</si>
  <si>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</si>
  <si>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</si>
  <si>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</si>
  <si>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</si>
  <si>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</si>
  <si>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</si>
  <si>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</si>
  <si>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</si>
  <si>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</si>
  <si>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</si>
  <si>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</si>
  <si>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</si>
  <si>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</si>
  <si>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</si>
  <si>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</si>
  <si>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</si>
  <si>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</si>
  <si>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</si>
  <si>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</si>
  <si>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</si>
  <si>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</si>
  <si>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</si>
  <si>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</si>
  <si>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</si>
  <si>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</si>
  <si>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</si>
  <si>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</si>
  <si>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</si>
  <si>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</si>
  <si>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{f77bbf33-a2ed-4cb5-bd7f-ff2a8abd9cef}</t>
  </si>
  <si>
    <t>2</t>
  </si>
  <si>
    <t>/</t>
  </si>
  <si>
    <t>001</t>
  </si>
  <si>
    <t>Stavební část</t>
  </si>
  <si>
    <t>Soupis</t>
  </si>
  <si>
    <t>{039dbdb3-0080-4011-adc6-f62b03969708}</t>
  </si>
  <si>
    <t>002</t>
  </si>
  <si>
    <t>Elektroinstalace</t>
  </si>
  <si>
    <t>{bdd04c87-f191-4ff0-88b6-34297d3a08d1}</t>
  </si>
  <si>
    <t>003</t>
  </si>
  <si>
    <t>Ostatní a vedlejší náklady</t>
  </si>
  <si>
    <t>{d900ca38-225d-4cc8-993c-97c145c50e02}</t>
  </si>
  <si>
    <t>KRYCÍ LIST SOUPISU PRACÍ</t>
  </si>
  <si>
    <t>Objekt:</t>
  </si>
  <si>
    <t>01 - Oprava elektroinstalace a stavební úpravy MŠ Čáslavská 335, 735 81 Nový Bohumín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</si>
  <si>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</si>
  <si>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</si>
  <si>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</si>
  <si>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</si>
  <si>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</si>
  <si>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</si>
  <si>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</si>
  <si>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</si>
  <si>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</si>
  <si>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</si>
  <si>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</si>
  <si>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</si>
  <si>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</si>
  <si>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</si>
  <si>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</si>
  <si>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</si>
  <si>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</si>
  <si>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</si>
  <si>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</si>
  <si>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</si>
  <si>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</si>
  <si>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</si>
  <si>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</si>
  <si>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</si>
  <si>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</si>
  <si>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</si>
  <si>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</si>
  <si>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</si>
  <si>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</si>
  <si>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</si>
  <si>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</si>
  <si>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</si>
  <si>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</si>
  <si>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</si>
  <si>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</si>
  <si>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</si>
  <si>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</si>
  <si>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</si>
  <si>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</si>
  <si>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611131120</t>
  </si>
  <si>
    <t>Adhézní můstek vnitřních stropů nanášený ručně</t>
  </si>
  <si>
    <t>m2</t>
  </si>
  <si>
    <t>4</t>
  </si>
  <si>
    <t>-426284802</t>
  </si>
  <si>
    <t>PP</t>
  </si>
  <si>
    <t>Podkladní a spojovací vrstva vnitřních omítaných ploch adhézní můstek vnitřních stropů nanášený ručně</t>
  </si>
  <si>
    <t>VV</t>
  </si>
  <si>
    <t>strop v kuchyni č.m.1.23</t>
  </si>
  <si>
    <t>44,92</t>
  </si>
  <si>
    <t>611142001</t>
  </si>
  <si>
    <t>Potažení vnitřních stropů sklovláknitým pletivem vtlačeným do tenkovrstvé hmoty</t>
  </si>
  <si>
    <t>CS ÚRS 2021 02</t>
  </si>
  <si>
    <t>-277925808</t>
  </si>
  <si>
    <t>Potažení vnitřních ploch pletivem  v ploše nebo pruzích, na plném podkladu sklovláknitým vtlačením do tmelu stropů</t>
  </si>
  <si>
    <t>jen jedna vrstva perlinky</t>
  </si>
  <si>
    <t>44,92*2</t>
  </si>
  <si>
    <t>3</t>
  </si>
  <si>
    <t>611131121</t>
  </si>
  <si>
    <t>Penetrační disperzní nátěr vnitřních stropů nanášený ručně</t>
  </si>
  <si>
    <t>1116764975</t>
  </si>
  <si>
    <t>Podkladní a spojovací vrstva vnitřních omítaných ploch  penetrace disperzní nanášená ručně stropů</t>
  </si>
  <si>
    <t>611341121</t>
  </si>
  <si>
    <t>Sádrová nebo vápenosádrová omítka hladká jednovrstvá vnitřních stropů rovných nanášená ručně</t>
  </si>
  <si>
    <t>-1608618419</t>
  </si>
  <si>
    <t>Omítka sádrová nebo vápenosádrová vnitřních ploch  nanášená ručně jednovrstvá, tloušťky do 10 mm hladká vodorovných konstrukcí stropů rovných</t>
  </si>
  <si>
    <t>5</t>
  </si>
  <si>
    <t>612325111</t>
  </si>
  <si>
    <t>Vápenocementová hladká omítka rýh ve stěnách š do 150 mm, vč. cementového postřiku</t>
  </si>
  <si>
    <t>1488826608</t>
  </si>
  <si>
    <t>Vápenocementová omítka rýh hladká ve stěnách, šířky rýhy do 150 mm</t>
  </si>
  <si>
    <t>zapravení drážek po elektroinstalaci ve stěnách  s obklady i bez obkladů</t>
  </si>
  <si>
    <t>500*0,05</t>
  </si>
  <si>
    <t>612131101</t>
  </si>
  <si>
    <t>Cementový postřik vnitřních stěn nanášený celoplošně ručně</t>
  </si>
  <si>
    <t>-158511483</t>
  </si>
  <si>
    <t>Podkladní a spojovací vrstva vnitřních omítaných ploch  cementový postřik nanášený ručně celoplošně stěn</t>
  </si>
  <si>
    <t xml:space="preserve">viz otlučení omítek stěn </t>
  </si>
  <si>
    <t>7</t>
  </si>
  <si>
    <t>612331111</t>
  </si>
  <si>
    <t>Cementová omítka hrubá jednovrstvá zatřená vnitřních stěn nanášená ručně</t>
  </si>
  <si>
    <t>-348282005</t>
  </si>
  <si>
    <t>Omítka cementová vnitřních ploch  nanášená ručně jednovrstvá, tloušťky do 10 mm hrubá zatřená svislých konstrukcí stěn</t>
  </si>
  <si>
    <t>8</t>
  </si>
  <si>
    <t>612331191</t>
  </si>
  <si>
    <t>Příplatek k cementové omítce vnitřních stěn za každých dalších 5 mm tloušťky ručně</t>
  </si>
  <si>
    <t>-1683694205</t>
  </si>
  <si>
    <t>Omítka cementová vnitřních ploch  nanášená ručně Příplatek k cenám za každých dalších i započatých 5 mm tloušťky omítky přes 10 mm stěn</t>
  </si>
  <si>
    <t>15*5 'Přepočtené koeficientem množství</t>
  </si>
  <si>
    <t>9</t>
  </si>
  <si>
    <t>612131120</t>
  </si>
  <si>
    <t>Adhézní můstek vnitřních stěn nanášený ručně</t>
  </si>
  <si>
    <t>-1988332655</t>
  </si>
  <si>
    <t>Podkladní a spojovací vrstva vnitřních omítaných ploch adhézní můstek vnitřních stěn nanášený ručně</t>
  </si>
  <si>
    <t>500*0,3</t>
  </si>
  <si>
    <t>Součet</t>
  </si>
  <si>
    <t>10</t>
  </si>
  <si>
    <t>612142001</t>
  </si>
  <si>
    <t>Potažení vnitřních stěn sklovláknitým pletivem vtlačeným do tenkovrstvé hmoty</t>
  </si>
  <si>
    <t>-1051969719</t>
  </si>
  <si>
    <t>Potažení vnitřních ploch pletivem  v ploše nebo pruzích, na plném podkladu sklovláknitým vtlačením do tmelu stěn</t>
  </si>
  <si>
    <t>165*2</t>
  </si>
  <si>
    <t>11</t>
  </si>
  <si>
    <t>612131121</t>
  </si>
  <si>
    <t>Penetrační disperzní nátěr vnitřních stěn nanášený ručně</t>
  </si>
  <si>
    <t>253292433</t>
  </si>
  <si>
    <t>Podkladní a spojovací vrstva vnitřních omítaných ploch  penetrace disperzní nanášená ručně stěn</t>
  </si>
  <si>
    <t xml:space="preserve">zapravení drážek po elektroinstalaci ve stěnách  s obklady </t>
  </si>
  <si>
    <t>400*0,3</t>
  </si>
  <si>
    <t>12</t>
  </si>
  <si>
    <t>612341121</t>
  </si>
  <si>
    <t>Sádrová nebo vápenosádrová omítka hladká jednovrstvá vnitřních stěn nanášená ručně</t>
  </si>
  <si>
    <t>236757772</t>
  </si>
  <si>
    <t>Omítka sádrová nebo vápenosádrová vnitřních ploch  nanášená ručně jednovrstvá, tloušťky do 10 mm hladká svislých konstrukcí stěn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</si>
  <si>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</si>
  <si>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</si>
  <si>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</si>
  <si>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</si>
  <si>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381407629</t>
  </si>
  <si>
    <t>Lešení pomocné pracovní pro objekty pozemních staveb  pro zatížení do 150 kg/m2, o výšce lešeňové podlahy do 1,9 m</t>
  </si>
  <si>
    <t>650</t>
  </si>
  <si>
    <t>14</t>
  </si>
  <si>
    <t>950,1-R</t>
  </si>
  <si>
    <t>Náklady na ochranu dotčených prostor, Zakrytí dotčených prostor, oken, dveří a prvků, podlah, demontáž vybavení (obrazy, nástěnky apod.), vč. nákladů na uskladnění</t>
  </si>
  <si>
    <t>kpl</t>
  </si>
  <si>
    <t>1510323248</t>
  </si>
  <si>
    <t>P</t>
  </si>
  <si>
    <t>Poznámka k položce:_x000D_
Realizační firma provede návrh a zakrytí podlahových krytin. V případě poškození nebo znečištění nášlapných vrstev bude podlahová krytina vyměněna v celé ploše dotčené místnosti na náklady realizační (prováděcí) firmy</t>
  </si>
  <si>
    <t>950,2-R</t>
  </si>
  <si>
    <t>Náklady na zpětné nastěhování výbavení a nábytku vybavení (obrazy, nástěnky apod.)</t>
  </si>
  <si>
    <t>-86484418</t>
  </si>
  <si>
    <t>Náklady na ochranu dotčených prostor, Zakrytí dotčených prostor, oken, dveří a prvků, demontáž vybavení (obrazy, nástěnky apod.)</t>
  </si>
  <si>
    <t>16</t>
  </si>
  <si>
    <t>960,1-R</t>
  </si>
  <si>
    <t>Dodávka + montáž požární úcpávky o velikosti 200x200mm</t>
  </si>
  <si>
    <t>ks</t>
  </si>
  <si>
    <t>-94784471</t>
  </si>
  <si>
    <t>17</t>
  </si>
  <si>
    <t>974031133</t>
  </si>
  <si>
    <t>Vysekání rýh ve zdivu cihelném hl do 50 mm š do 100 mm</t>
  </si>
  <si>
    <t>m</t>
  </si>
  <si>
    <t>-639701850</t>
  </si>
  <si>
    <t>Vysekání rýh ve zdivu cihelném na maltu vápennou nebo vápenocementovou  do hl. 50 mm a šířky do 100 mm</t>
  </si>
  <si>
    <t>"pro elektroinstalaci" 500</t>
  </si>
  <si>
    <t>18</t>
  </si>
  <si>
    <t>978013191</t>
  </si>
  <si>
    <t>Otlučení (osekání) vnitřní vápenné nebo vápenocementové omítky stěn v rozsahu přes 50 do 100 %</t>
  </si>
  <si>
    <t>597910566</t>
  </si>
  <si>
    <t>Otlučení vápenných nebo vápenocementových omítek vnitřních ploch stěn s vyškrabáním spar, s očištěním zdiva, v rozsahu přes 50 do 100 %</t>
  </si>
  <si>
    <t>1.NP</t>
  </si>
  <si>
    <t>"D/2" 15</t>
  </si>
  <si>
    <t>19</t>
  </si>
  <si>
    <t>980,1-R</t>
  </si>
  <si>
    <t>Náklady na revize stávajícíh spotřebičů v kuchyni</t>
  </si>
  <si>
    <t>-1881387372</t>
  </si>
  <si>
    <t>997</t>
  </si>
  <si>
    <t>Přesun sutě</t>
  </si>
  <si>
    <t>20</t>
  </si>
  <si>
    <t>997013211</t>
  </si>
  <si>
    <t>Vnitrostaveništní doprava suti a vybouraných hmot pro budovy v do 6 m ručně</t>
  </si>
  <si>
    <t>t</t>
  </si>
  <si>
    <t>-360667884</t>
  </si>
  <si>
    <t>Vnitrostaveništní doprava suti a vybouraných hmot  vodorovně do 50 m svisle ručně pro budovy a haly výšky do 6 m</t>
  </si>
  <si>
    <t>997013501</t>
  </si>
  <si>
    <t>Odvoz suti a vybouraných hmot na skládku nebo meziskládku do 1 km se složením</t>
  </si>
  <si>
    <t>-1868503523</t>
  </si>
  <si>
    <t>Odvoz suti a vybouraných hmot na skládku nebo meziskládku  se složením, na vzdálenost do 1 km</t>
  </si>
  <si>
    <t>22</t>
  </si>
  <si>
    <t>997013509</t>
  </si>
  <si>
    <t>Příplatek k odvozu suti a vybouraných hmot na skládku ZKD 1 km přes 1 km</t>
  </si>
  <si>
    <t>1561619162</t>
  </si>
  <si>
    <t>Odvoz suti a vybouraných hmot na skládku nebo meziskládku  se složením, na vzdálenost Příplatek k ceně za každý další i započatý 1 km přes 1 km</t>
  </si>
  <si>
    <t>13,322*14 'Přepočtené koeficientem množství</t>
  </si>
  <si>
    <t>23</t>
  </si>
  <si>
    <t>997013871</t>
  </si>
  <si>
    <t>Poplatek za uložení stavebního odpadu na recyklační skládce (skládkovné) směsného stavebního a demoličního kód odpadu  17 09 04</t>
  </si>
  <si>
    <t>-1309725622</t>
  </si>
  <si>
    <t>Poplatek za uložení stavebního odpadu na recyklační skládce (skládkovné) směsného stavebního a demoličního zatříděného do Katalogu odpadů pod kódem 17 09 04</t>
  </si>
  <si>
    <t>PSV</t>
  </si>
  <si>
    <t>Práce a dodávky PSV</t>
  </si>
  <si>
    <t>751</t>
  </si>
  <si>
    <t>Vzduchotechnika</t>
  </si>
  <si>
    <t>24</t>
  </si>
  <si>
    <t>751,1-R</t>
  </si>
  <si>
    <t>Úprava stávajícího potrubí pro napojení nového axiálního ventilátoru v podhledu</t>
  </si>
  <si>
    <t>212697423</t>
  </si>
  <si>
    <t>25</t>
  </si>
  <si>
    <t>751,2-R</t>
  </si>
  <si>
    <t>Dodávka + montáž axiálního ventilátoru kruhového D do 200mm, průtok vzduch do 500 m3/h</t>
  </si>
  <si>
    <t>-1245754557</t>
  </si>
  <si>
    <t>26</t>
  </si>
  <si>
    <t>751111811</t>
  </si>
  <si>
    <t>Demontáž ventilátoru axiálního nízkotlakého kruhové potrubí D do 200 mm</t>
  </si>
  <si>
    <t>kus</t>
  </si>
  <si>
    <t>-1250957268</t>
  </si>
  <si>
    <t>Demontáž ventilátoru axiálního nízkotlakého kruhové potrubí, průměru do 200 mm</t>
  </si>
  <si>
    <t>"D/3" 1</t>
  </si>
  <si>
    <t>2.NP</t>
  </si>
  <si>
    <t>763</t>
  </si>
  <si>
    <t>Konstrukce suché výstavby</t>
  </si>
  <si>
    <t>27</t>
  </si>
  <si>
    <t>763131821</t>
  </si>
  <si>
    <t>Demontáž SDK podhledu s dvouvrstvou nosnou kcí z ocelových profilů opláštění jednoduché</t>
  </si>
  <si>
    <t>151824641</t>
  </si>
  <si>
    <t>Demontáž podhledu nebo samostatného požárního předělu ze sádrokartonových desek  s nosnou konstrukcí dvouvrstvou z ocelových profilů, opláštění jednoduché</t>
  </si>
  <si>
    <t>"D/1" 42</t>
  </si>
  <si>
    <t>28</t>
  </si>
  <si>
    <t>763131411</t>
  </si>
  <si>
    <t>SDK podhled desky 1xA 12,5 bez izolace dvouvrstvá spodní kce profil CD+UD, vč. přípravy pro uchycení žaluzií</t>
  </si>
  <si>
    <t>-560340263</t>
  </si>
  <si>
    <t>Podhled ze sádrokartonových desek  dvouvrstvá zavěšená spodní konstrukce z ocelových profilů CD, UD jednoduše opláštěná deskou standardní A, tl. 12,5 mm, bez izolace</t>
  </si>
  <si>
    <t>"1.01+1.02" (15,9+12,8+5,1)*0,7</t>
  </si>
  <si>
    <t>"1.06" 2,07*0,7</t>
  </si>
  <si>
    <t>"1.21" 4,4*0,7</t>
  </si>
  <si>
    <t>"1.24" 1,55*0,7</t>
  </si>
  <si>
    <t>"1.28" 2,75*0,7</t>
  </si>
  <si>
    <t>"2.01+2.02" (13,87+12,8+5,1)*0,7</t>
  </si>
  <si>
    <t>"2.06" 2,07*0,7</t>
  </si>
  <si>
    <t>"2.10" 4,4*0,7</t>
  </si>
  <si>
    <t>"2.12" 1,35*0,7</t>
  </si>
  <si>
    <t>29</t>
  </si>
  <si>
    <t>763131451</t>
  </si>
  <si>
    <t>SDK podhled deska 1xH2 12,5 bez izolace dvouvrstvá spodní kce profil CD+UD, vč. přípravy pro uchycení žaluzií</t>
  </si>
  <si>
    <t>-2133786959</t>
  </si>
  <si>
    <t>Podhled ze sádrokartonových desek  dvouvrstvá zavěšená spodní konstrukce z ocelových profilů CD, UD jednoduše opláštěná deskou impregnovanou H2, tl. 12,5 mm, bez izolace</t>
  </si>
  <si>
    <t>"1.04" 1,6*0,7</t>
  </si>
  <si>
    <t>"1.05" 1,43*0,7</t>
  </si>
  <si>
    <t>"2.04" 1,6*0,7</t>
  </si>
  <si>
    <t>"2.05" 1,43*0,7</t>
  </si>
  <si>
    <t>"2.12" 1,93*0,7</t>
  </si>
  <si>
    <t>30</t>
  </si>
  <si>
    <t>763131771</t>
  </si>
  <si>
    <t>Příplatek k SDK podhledu za rovinnost kvality Q3</t>
  </si>
  <si>
    <t>1961930279</t>
  </si>
  <si>
    <t>Podhled ze sádrokartonových desek  Příplatek k cenám za rovinnost kvality speciální tmelení kvality Q3</t>
  </si>
  <si>
    <t>58,912+5,593</t>
  </si>
  <si>
    <t>31</t>
  </si>
  <si>
    <t>763135102</t>
  </si>
  <si>
    <t>Montáž SDK kazetového podhledu z kazet 600x600 mm na zavěšenou polozapuštěnou nosnou konstrukci</t>
  </si>
  <si>
    <t>111378745</t>
  </si>
  <si>
    <t>Montáž sádrokartonového podhledu kazetového demontovatelného, velikosti kazet 600x600 mm včetně zavěšené nosné konstrukce polozapuštěné</t>
  </si>
  <si>
    <t>66+53+4+7,63+11,72+19,56+3,28+3,43+1,3+4,76+13,5+3,25+8,5+1,2+2,97+16,15</t>
  </si>
  <si>
    <t>11,17+15,42+1,26+1,26+20,86+14,7+44,92+3,25+2,86+1,24+3,25+10+2,86+4,51+7,1+1,2</t>
  </si>
  <si>
    <t>7,14+7,56+7,28+6,2+5,25+6,5+11,26+1,6+2,15</t>
  </si>
  <si>
    <t>2.Np</t>
  </si>
  <si>
    <t>66+53+4+7,63+11,72+19,56+3,28+3,43+1,3+25,34+3,25+8,5+1,2+19,1</t>
  </si>
  <si>
    <t>odpočet SKD podlhedy</t>
  </si>
  <si>
    <t>-58,912-5,593</t>
  </si>
  <si>
    <t>32</t>
  </si>
  <si>
    <t>M</t>
  </si>
  <si>
    <t>59030570R</t>
  </si>
  <si>
    <t>Minerální kazetový podhled – standardně  nosný systém, zapuštěná nosná lišta, šířka 15 mm, rošt nosného systému – 600x600 mm. Podhledové kazety s hranou E15 o tloušťce 15 mm. vhodný do vlhkých prostor</t>
  </si>
  <si>
    <t>-2055984846</t>
  </si>
  <si>
    <t xml:space="preserve">Minerální kazetový podhled – standardně  nosný systém, zapuštěná nosná lišta, šířka 15 mm, rošt nosného systému – 600x600 mm, stínová linie kolem obvodu, systémové rohy v každém rohu. Podhledové kazety s hranou E15 o tloušťce 15 mm. Odraz světla minimálně 84 % v souladu s ISO 7724-2. Impregnované kazety odolné proti vlhkosti ve vlhkých místnostech
</t>
  </si>
  <si>
    <t>P2</t>
  </si>
  <si>
    <t>"1.04"7,63</t>
  </si>
  <si>
    <t>"1.05"11,72</t>
  </si>
  <si>
    <t>"1.13" 8,5</t>
  </si>
  <si>
    <t>"1.19" 1,26</t>
  </si>
  <si>
    <t>"1.25" 2,86</t>
  </si>
  <si>
    <t>"1.26"1,24</t>
  </si>
  <si>
    <t>"1.27" 3,25</t>
  </si>
  <si>
    <t>"1.32"1,2</t>
  </si>
  <si>
    <t xml:space="preserve">"1.35" 7,28 </t>
  </si>
  <si>
    <t>"1.36"6,2</t>
  </si>
  <si>
    <t>"2.04"7,63</t>
  </si>
  <si>
    <t>"2.05"11,72</t>
  </si>
  <si>
    <t>"2.08"3,43</t>
  </si>
  <si>
    <t>"2.09" 1,3</t>
  </si>
  <si>
    <t>"2.12" 8,5</t>
  </si>
  <si>
    <t>83,72*1,05 'Přepočtené koeficientem množství</t>
  </si>
  <si>
    <t>33</t>
  </si>
  <si>
    <t>59030571R</t>
  </si>
  <si>
    <t>Minerální kazetový podhled – standardně  nosný systém, zapuštěná nosná lišta, šířka 15 mm, rošt nosného systému – 600x600 mm, akustické kazety s hranou E15 o tloušťce 15 mm</t>
  </si>
  <si>
    <t>-199094966</t>
  </si>
  <si>
    <t xml:space="preserve">Minerální kazetový podhled – standardně  nosný systém, zapuštěná nosná lišta, šířka 15 mm, rošt nosného systému – 600x600 mm, stínová linie kolem obvodu, systémové rohy v každém rohu. Podhledové akustické kazety s hranou E15 o tloušťce 15 mm. Odraz světla minimálně 84 % v souladu s ISO 7724-2.
</t>
  </si>
  <si>
    <t>P1</t>
  </si>
  <si>
    <t>583,855-83,72</t>
  </si>
  <si>
    <t>500,135*1,05 'Přepočtené koeficientem množství</t>
  </si>
  <si>
    <t>34</t>
  </si>
  <si>
    <t>763164641</t>
  </si>
  <si>
    <t>SDK obklad kcí tvaru U š do 1,2 m desky 1xH2 12,5</t>
  </si>
  <si>
    <t>-1131950256</t>
  </si>
  <si>
    <t>Obklad konstrukcí sádrokartonovými deskami včetně ochranných úhelníků ve tvaru U rozvinuté šíře přes 0,6 do 1,2 m, opláštěný deskou impregnovanou H2, tl. 12,5 mm</t>
  </si>
  <si>
    <t>"1.04" 3,05</t>
  </si>
  <si>
    <t>"1.07" 1,6</t>
  </si>
  <si>
    <t>35</t>
  </si>
  <si>
    <t>998763401</t>
  </si>
  <si>
    <t>Přesun hmot procentní pro sádrokartonové konstrukce v objektech v do 6 m</t>
  </si>
  <si>
    <t>%</t>
  </si>
  <si>
    <t>-2105994072</t>
  </si>
  <si>
    <t>Přesun hmot pro konstrukce montované z desek  stanovený procentní sazbou (%) z ceny vodorovná dopravní vzdálenost do 50 m v objektech výšky do 6 m</t>
  </si>
  <si>
    <t>766</t>
  </si>
  <si>
    <t>Konstrukce truhlářské</t>
  </si>
  <si>
    <t>36</t>
  </si>
  <si>
    <t>766,1-R</t>
  </si>
  <si>
    <t>Demontáž garnýže, vč. odvozu a likvidace</t>
  </si>
  <si>
    <t>-114087746</t>
  </si>
  <si>
    <t>"D/5" 1</t>
  </si>
  <si>
    <t>37</t>
  </si>
  <si>
    <t>766,2-R</t>
  </si>
  <si>
    <t>Demontáž protěné dekorace nad zábradlím u schodiště, vč. odvozu a likvidace</t>
  </si>
  <si>
    <t>1787147425</t>
  </si>
  <si>
    <t>"D/4" 1</t>
  </si>
  <si>
    <t>38</t>
  </si>
  <si>
    <t>766411821</t>
  </si>
  <si>
    <t>Demontáž truhlářského obložení stěn z palubek</t>
  </si>
  <si>
    <t>1148514227</t>
  </si>
  <si>
    <t>Demontáž obložení stěn  palubkami</t>
  </si>
  <si>
    <t>39</t>
  </si>
  <si>
    <t>766691914</t>
  </si>
  <si>
    <t>Vyvěšení nebo zavěšení dřevěných křídel dveří pl do 2 m2</t>
  </si>
  <si>
    <t>-539065337</t>
  </si>
  <si>
    <t>Ostatní práce  vyvěšení nebo zavěšení křídel s případným uložením a opětovným zavěšením po provedení stavebních změn dřevěných dveřních, plochy do 2 m2</t>
  </si>
  <si>
    <t>před provedením nátěru zárubní</t>
  </si>
  <si>
    <t>47+15</t>
  </si>
  <si>
    <t>po provedení</t>
  </si>
  <si>
    <t>781</t>
  </si>
  <si>
    <t>Dokončovací práce - obklady</t>
  </si>
  <si>
    <t>40</t>
  </si>
  <si>
    <t>781121011</t>
  </si>
  <si>
    <t>Nátěr penetrační na stěnu</t>
  </si>
  <si>
    <t>1284760566</t>
  </si>
  <si>
    <t>Příprava podkladu před provedením obkladu nátěr penetrační na stěnu</t>
  </si>
  <si>
    <t>41</t>
  </si>
  <si>
    <t>781473810</t>
  </si>
  <si>
    <t>Demontáž obkladů z obkladaček keramických lepených</t>
  </si>
  <si>
    <t>-1247404660</t>
  </si>
  <si>
    <t>Demontáž obkladů z dlaždic keramických lepených</t>
  </si>
  <si>
    <t>30% z plochy, č.m.1.23 kuchyň 50%</t>
  </si>
  <si>
    <t>"1.04" (2*(3,8+1,9)*2)*0,3</t>
  </si>
  <si>
    <t>"1.05" (2*(7,5+1,83)*2+0,8*2*4)*0,3</t>
  </si>
  <si>
    <t>"1.08" (2*(1,6+1,2+0,9)*2)*0,3</t>
  </si>
  <si>
    <t>"1.09" (2*(1,6+0,8)*2)*0,3</t>
  </si>
  <si>
    <t>"1.13" (2*(2,38+3,58)*2)*0,3</t>
  </si>
  <si>
    <t>"1.19" (2*(0,9+1,4)*2)*0,3</t>
  </si>
  <si>
    <t>"1.23" (2*(6,6+7,95)*2)*0,5</t>
  </si>
  <si>
    <t>"1.25" (2*(1,55+1+0,8)*2)*0,3</t>
  </si>
  <si>
    <t>"1.26" (2*(1,55+0,8)*2)*0,3</t>
  </si>
  <si>
    <t>"1.27" (2*(1,2+1+0,8+0,8)*2)*0,3</t>
  </si>
  <si>
    <t>"1.31" (4,3+1,7+4,3)*2*0,3</t>
  </si>
  <si>
    <t>"1.32" (2*(1,4+0,7)*2)*0,3</t>
  </si>
  <si>
    <t>"1.35" (2*(2,6+2,8)*2)*0,3</t>
  </si>
  <si>
    <t>"1.36" (2*(2,3+2,8)*2)*0,3</t>
  </si>
  <si>
    <t>"2.04" 2*(4,2+1,6)*2*0,3</t>
  </si>
  <si>
    <t>"2.05" (2*(7,2+1,83)*2+0,8*2*4)*0,3</t>
  </si>
  <si>
    <t>"2.08" 2*(1,2+0,9+1,6)*2*0,3</t>
  </si>
  <si>
    <t>"2.09" 2*(0,9+1,6)*2*0,3</t>
  </si>
  <si>
    <t>"2.12" 2*(3,58+2,38)*2*0,3</t>
  </si>
  <si>
    <t>42</t>
  </si>
  <si>
    <t>781474112</t>
  </si>
  <si>
    <t>Montáž obkladů vnitřních keramických hladkých do 12 ks/m2 lepených flexibilním lepidlemvč. zatěsnění silikonovým popř. akrylátovým tmelem (kouty, horní hrany na přechodu obklad omítka..)</t>
  </si>
  <si>
    <t>493307434</t>
  </si>
  <si>
    <t>Montáž obkladů vnitřních stěn z dlaždic keramických lepených flexibilním lepidlem maloformátových hladkých přes 9 do 12 ks/m2</t>
  </si>
  <si>
    <t>43</t>
  </si>
  <si>
    <t>59761000</t>
  </si>
  <si>
    <t>obklad keramický dle stávajícího</t>
  </si>
  <si>
    <t>-168710137</t>
  </si>
  <si>
    <t>133,296*1,1 'Přepočtené koeficientem množství</t>
  </si>
  <si>
    <t>44</t>
  </si>
  <si>
    <t>781477114</t>
  </si>
  <si>
    <t>Příplatek k montáži obkladů vnitřních keramických hladkých za spárování tmelem dvousložkovým</t>
  </si>
  <si>
    <t>-215569080</t>
  </si>
  <si>
    <t>Montáž obkladů vnitřních stěn z dlaždic keramických Příplatek k cenám za dvousložkový spárovací tmel</t>
  </si>
  <si>
    <t>45</t>
  </si>
  <si>
    <t>998781101</t>
  </si>
  <si>
    <t>Přesun hmot tonážní pro obklady keramické v objektech v do 6 m</t>
  </si>
  <si>
    <t>-358885342</t>
  </si>
  <si>
    <t>Přesun hmot pro obklady keramické  stanovený z hmotnosti přesunovaného materiálu vodorovná dopravní vzdálenost do 50 m v objektech výšky do 6 m</t>
  </si>
  <si>
    <t>783</t>
  </si>
  <si>
    <t>Dokončovací práce - nátěry</t>
  </si>
  <si>
    <t>46</t>
  </si>
  <si>
    <t>783301311</t>
  </si>
  <si>
    <t>Odmaštění zámečnických konstrukcí vodou ředitelným odmašťovačem</t>
  </si>
  <si>
    <t>CS ÚRS 2021 01</t>
  </si>
  <si>
    <t>-2009973703</t>
  </si>
  <si>
    <t>Příprava podkladu zámečnických konstrukcí před provedením nátěru odmaštění odmašťovačem vodou ředitelným</t>
  </si>
  <si>
    <t>47</t>
  </si>
  <si>
    <t>783306807</t>
  </si>
  <si>
    <t>Odstranění nátěru ze zámečnických konstrukcí odstraňovačem nátěrů s oborušením</t>
  </si>
  <si>
    <t>1398595945</t>
  </si>
  <si>
    <t>Odstranění nátěrů ze zámečnických konstrukcí odstraňovačem nátěrů s obroušením</t>
  </si>
  <si>
    <t>2m2 / 1ks zárubně</t>
  </si>
  <si>
    <t>47*2</t>
  </si>
  <si>
    <t>15*2</t>
  </si>
  <si>
    <t>48</t>
  </si>
  <si>
    <t>783314101</t>
  </si>
  <si>
    <t>Základní jednonásobný syntetický nátěr zámečnických konstrukcí</t>
  </si>
  <si>
    <t>730887703</t>
  </si>
  <si>
    <t>Základní nátěr zámečnických konstrukcí jednonásobný syntetický</t>
  </si>
  <si>
    <t>49</t>
  </si>
  <si>
    <t>783317101</t>
  </si>
  <si>
    <t>Krycí jednonásobný syntetický standardní nátěr zámečnických konstrukcí</t>
  </si>
  <si>
    <t>-1501989797</t>
  </si>
  <si>
    <t>Krycí nátěr (email) zámečnických konstrukcí jednonásobný syntetický standardní</t>
  </si>
  <si>
    <t>Poznámka k položce:_x000D_
barevná odstín dle investora</t>
  </si>
  <si>
    <t>784</t>
  </si>
  <si>
    <t>Dokončovací práce - malby a tapety</t>
  </si>
  <si>
    <t>50</t>
  </si>
  <si>
    <t>784111001</t>
  </si>
  <si>
    <t>Oprášení (ometení ) podkladu v místnostech v do 3,80 m</t>
  </si>
  <si>
    <t>1993263567</t>
  </si>
  <si>
    <t>Oprášení (ometení) podkladu v místnostech výšky do 3,80 m</t>
  </si>
  <si>
    <t>stěny dle rozsahu výmalby</t>
  </si>
  <si>
    <t>"1.NP" 1367</t>
  </si>
  <si>
    <t>"2.NP" 634,2</t>
  </si>
  <si>
    <t>strop v kuchyni č.m. 1.23</t>
  </si>
  <si>
    <t>kotelna č.m. 1.18</t>
  </si>
  <si>
    <t>15,42</t>
  </si>
  <si>
    <t>51</t>
  </si>
  <si>
    <t>784121001</t>
  </si>
  <si>
    <t>Oškrabání malby v mísnostech v do 3,80 m s navlhčením</t>
  </si>
  <si>
    <t>2109682212</t>
  </si>
  <si>
    <t>Oškrabání malby v místnostech výšky do 3,80 m</t>
  </si>
  <si>
    <t>52</t>
  </si>
  <si>
    <t>784161211</t>
  </si>
  <si>
    <t>Lokální vyrovnání podkladu vysprávkovými tmely pl přes 0,1 do 0,25 m2 v místnostech v do 3,80 m</t>
  </si>
  <si>
    <t>664065227</t>
  </si>
  <si>
    <t>Lokální vyrovnání podkladu sádrovou stěrkou, tloušťky do 3 mm, plochy přes 0,1 do 0,25 m2 v místnostech výšky do 3,80 m</t>
  </si>
  <si>
    <t>210</t>
  </si>
  <si>
    <t>53</t>
  </si>
  <si>
    <t>784181121</t>
  </si>
  <si>
    <t>Hloubková jednonásobná bezbarvá penetrace podkladu v místnostech v do 3,80 m</t>
  </si>
  <si>
    <t>-1311803102</t>
  </si>
  <si>
    <t>Penetrace podkladu jednonásobná hloubková akrylátová bezbarvá v místnostech výšky do 3,80 m</t>
  </si>
  <si>
    <t>1367</t>
  </si>
  <si>
    <t>634,2</t>
  </si>
  <si>
    <t>schodišťový prostor</t>
  </si>
  <si>
    <t>SKD podledy</t>
  </si>
  <si>
    <t>54</t>
  </si>
  <si>
    <t>784211121R</t>
  </si>
  <si>
    <t>Trojnásobné bílé malby ze směsí za mokra středně oděruvzdorných v místnostech v do 3,80 m</t>
  </si>
  <si>
    <t>-535231544</t>
  </si>
  <si>
    <t>Malby z malířských směsí oděruvzdorných za mokra trojnásobné, bílé za mokra oděruvzdorné středně v místnostech výšky do 3,80 m</t>
  </si>
  <si>
    <t>55</t>
  </si>
  <si>
    <t>784221101R</t>
  </si>
  <si>
    <t>Trojnásobné bílé malby ze směsí za sucha dobře otěruvzdorných v místnostech do 3,80 m</t>
  </si>
  <si>
    <t>-2105841574</t>
  </si>
  <si>
    <t>Malby z malířských směsí otěruvzdorných za sucha trojnásobné, bílé za sucha otěruvzdorné dobře v místnostech výšky do 3,80 m</t>
  </si>
  <si>
    <t>2141,045-15</t>
  </si>
  <si>
    <t>56</t>
  </si>
  <si>
    <t>784221100R</t>
  </si>
  <si>
    <t>Příplatek k cenám 3x maleb za sucha otěruvzdorných za barevnou malbu ve dvou odstínech</t>
  </si>
  <si>
    <t>-1795263678</t>
  </si>
  <si>
    <t>Malby z malířských směsí otěruvzdorných za sucha Příplatek k cenám dvojnásobných maleb na tónovacích automatech, v odstínu sytém</t>
  </si>
  <si>
    <t>57</t>
  </si>
  <si>
    <t>784191007</t>
  </si>
  <si>
    <t>Čištění vnitřních ploch podlah po provedení malířských prací</t>
  </si>
  <si>
    <t>563388519</t>
  </si>
  <si>
    <t>Čištění vnitřních ploch hrubý úklid po provedení malířských prací omytím podlah</t>
  </si>
  <si>
    <t>786</t>
  </si>
  <si>
    <t>Dokončovací práce - čalounické úpravy</t>
  </si>
  <si>
    <t>58</t>
  </si>
  <si>
    <t>786626100R</t>
  </si>
  <si>
    <t>Demontáž vnitřních svislých žaluziií, vč. vodících lišt, vč. odvozu a likvidace</t>
  </si>
  <si>
    <t>-1464268398</t>
  </si>
  <si>
    <t>Montáž zastiňujících žaluzií  lamelových vnitřních nebo do oken dvojitých dřevěných</t>
  </si>
  <si>
    <t>(1,93+8,37+5,1+14,2+5,1+1,9+1,43+2,07)*2</t>
  </si>
  <si>
    <t>(1,35+10,4+5,1+14,2+5,1+1,9+1,43+2,07+4,4)*2</t>
  </si>
  <si>
    <t>59</t>
  </si>
  <si>
    <t>786626121</t>
  </si>
  <si>
    <t>Montáž lamelové žaluzie vnitřní nebo do oken dvojitých kovových</t>
  </si>
  <si>
    <t>514400331</t>
  </si>
  <si>
    <t>Montáž zastiňujících žaluzií  lamelových vnitřních nebo do oken dvojitých kovových</t>
  </si>
  <si>
    <t>(4,4+1,55+2,75+1,8)*2</t>
  </si>
  <si>
    <t>60</t>
  </si>
  <si>
    <t>553,1-R</t>
  </si>
  <si>
    <t>žaluzie vetikální interiérové</t>
  </si>
  <si>
    <t>-1501505780</t>
  </si>
  <si>
    <t>193,1*1,05 'Přepočtené koeficientem množství</t>
  </si>
  <si>
    <t>61</t>
  </si>
  <si>
    <t>998786202</t>
  </si>
  <si>
    <t>Přesun hmot procentní pro stínění a čalounické úpravy v objektech v přes 6 do 12 m</t>
  </si>
  <si>
    <t>-482727378</t>
  </si>
  <si>
    <t>Přesun hmot pro stínění a čalounické úpravy stanovený procentní sazbou (%) z ceny vodorovná dopravní vzdálenost do 50 m v objektech výšky přes 6 do 12 m</t>
  </si>
  <si>
    <t>HZS</t>
  </si>
  <si>
    <t>Hodinové zúčtovací sazby</t>
  </si>
  <si>
    <t>62</t>
  </si>
  <si>
    <t>HZS249211</t>
  </si>
  <si>
    <t>Nepředvídatelné stavbní práce</t>
  </si>
  <si>
    <t>hod</t>
  </si>
  <si>
    <t>512</t>
  </si>
  <si>
    <t>-803821473</t>
  </si>
  <si>
    <t>"bouzrací práce" 20</t>
  </si>
  <si>
    <t>"nové príce" 40</t>
  </si>
  <si>
    <t>002 - Elektroinstalace</t>
  </si>
  <si>
    <t>M - Práce a dodávky M</t>
  </si>
  <si>
    <t xml:space="preserve">    21-M - Elektromontáže</t>
  </si>
  <si>
    <t>-1097363641</t>
  </si>
  <si>
    <t>979081111R00</t>
  </si>
  <si>
    <t>Odvoz suti a vybour. hmot na skládku do 1 km</t>
  </si>
  <si>
    <t>979990106R00</t>
  </si>
  <si>
    <t>Poplatek za skládku suti-cihel.výrobky nad 30x30cm</t>
  </si>
  <si>
    <t>979-08999</t>
  </si>
  <si>
    <t>Stavební přípomoce-průrazy, začištění</t>
  </si>
  <si>
    <t>hod.</t>
  </si>
  <si>
    <t>979-0100500R</t>
  </si>
  <si>
    <t>Stavební úpravy-dozdění, po osazení rozvaděčů</t>
  </si>
  <si>
    <t>kpl.</t>
  </si>
  <si>
    <t>974031132R00</t>
  </si>
  <si>
    <t>Vysekání rýh ve zdi cihelné 5 x 7 cm</t>
  </si>
  <si>
    <t>974031134R00</t>
  </si>
  <si>
    <t>Vysekání rýh ve zdi cihelné 5 x 15 cm</t>
  </si>
  <si>
    <t>974031165R00</t>
  </si>
  <si>
    <t>Vysekání rýh ve zdi cihelné 15 x 20 cm</t>
  </si>
  <si>
    <t>973031614R00</t>
  </si>
  <si>
    <t>Vysekání kapes KO68</t>
  </si>
  <si>
    <t>58541254R</t>
  </si>
  <si>
    <t>Sádra stavební bilá-30kg bal.</t>
  </si>
  <si>
    <t>bal.</t>
  </si>
  <si>
    <t>612403388R00</t>
  </si>
  <si>
    <t>Hrubá výplň rýh ve stěnách do 15x20cm maltou, vč.omítky</t>
  </si>
  <si>
    <t>1318495686</t>
  </si>
  <si>
    <t>Práce a dodávky M</t>
  </si>
  <si>
    <t>21-M</t>
  </si>
  <si>
    <t>Elektromontáže</t>
  </si>
  <si>
    <t>3457114702R</t>
  </si>
  <si>
    <t>Trubka kabelová chránička KOPOFLEX KF 09063</t>
  </si>
  <si>
    <t>34571051R</t>
  </si>
  <si>
    <t>Trubka elektroinstal. ohebná 2323/LPE-1 d 22,9 mm</t>
  </si>
  <si>
    <t>34571092R</t>
  </si>
  <si>
    <t>Trubka elektroinstalační tuhá z PVC 1525, vč.příchytek</t>
  </si>
  <si>
    <t>34572125R</t>
  </si>
  <si>
    <t>Lišta vkládací z PVC délka 2 m  LV 40x40</t>
  </si>
  <si>
    <t>553473900R</t>
  </si>
  <si>
    <t>Kabelový žlab NKZI 50X50-2m, vč.konzol</t>
  </si>
  <si>
    <t>553474984R</t>
  </si>
  <si>
    <t>Kabelová žlab NKZI 100X50X0,7 mm , vč.konzol</t>
  </si>
  <si>
    <t>34111030R</t>
  </si>
  <si>
    <t>Kabel silový s Cu jádrem 750 V CYKY 3 x 1,5 mm2</t>
  </si>
  <si>
    <t>34111036R</t>
  </si>
  <si>
    <t>Kabel silový s Cu jádrem 750 V CYKY 3 x 2,5 mm2</t>
  </si>
  <si>
    <t>34111094R</t>
  </si>
  <si>
    <t>Kabel silový s Cu jádrem 750 V CYKY 5 x 2,5 mm2</t>
  </si>
  <si>
    <t>34111042R</t>
  </si>
  <si>
    <t>Kabel silový s Cu jádrem 750 V CYKY 3 x 4 mm2</t>
  </si>
  <si>
    <t>34111100R</t>
  </si>
  <si>
    <t>Kabel silový s Cu jádrem 750 V CYKY 5 x 6 mm2</t>
  </si>
  <si>
    <t>34111076R</t>
  </si>
  <si>
    <t>Kabel silový s Cu jádrem 750 V CYKY 4 x10 mm2</t>
  </si>
  <si>
    <t>34111098R</t>
  </si>
  <si>
    <t>Kabel silový s Cu jádrem 750 V CYKY 5 x 4 mm2</t>
  </si>
  <si>
    <t>34111101R</t>
  </si>
  <si>
    <t>Kabel silový s Cu jádrem 750 V CYKY 5 x 10 mm2</t>
  </si>
  <si>
    <t>34111080R</t>
  </si>
  <si>
    <t>Kabel silový s Cu jádrem 750 V CYKY 4 x16 mm2</t>
  </si>
  <si>
    <t>34111102R</t>
  </si>
  <si>
    <t>Kabel silový s Cu jádrem 750 V CYKY 5 x 16 mm2</t>
  </si>
  <si>
    <t>34111610R</t>
  </si>
  <si>
    <t>Kabel silový s Cu jádrem 1 kV 1-CYKY 4 x 25 mm2</t>
  </si>
  <si>
    <t>34111649R</t>
  </si>
  <si>
    <t>Kabel silový s Cu jádrem 1 kV 1-CYKY 3 x 95 + 50</t>
  </si>
  <si>
    <t>34111715101R</t>
  </si>
  <si>
    <t>Kabel silový s Cu jádrem 1kV 1-CHKE-V  2 x 1,5 mm2, se zvýšenou odolností proti šíření plamene</t>
  </si>
  <si>
    <t>34142187R</t>
  </si>
  <si>
    <t>Vodič silový pevné uložení CYA 6,00 mm2/zž</t>
  </si>
  <si>
    <t>34142159R</t>
  </si>
  <si>
    <t>Vodič silový pevné uložení CYA 16 mm2/zž</t>
  </si>
  <si>
    <t>34142160R</t>
  </si>
  <si>
    <t>Vodič silový pevné uložení CYA 25 mm2/zž</t>
  </si>
  <si>
    <t>64</t>
  </si>
  <si>
    <t>35711643R</t>
  </si>
  <si>
    <t>Rozvaděč elektroměrový RE+RH1, dle technického list č.090621-20-05</t>
  </si>
  <si>
    <t>66</t>
  </si>
  <si>
    <t>357123510R</t>
  </si>
  <si>
    <t>Skříň rozvaděčová RP1.1 + RK, dle technického list č.090621-20-10</t>
  </si>
  <si>
    <t>68</t>
  </si>
  <si>
    <t>357123511R</t>
  </si>
  <si>
    <t>Skříň rozvaděčová RP1.2 + RP2.1, dle technického list č.090621-20-11</t>
  </si>
  <si>
    <t>70</t>
  </si>
  <si>
    <t>34535400R</t>
  </si>
  <si>
    <t>Strojek spínače 1pólového řaz.1 3558-A01340</t>
  </si>
  <si>
    <t>72</t>
  </si>
  <si>
    <t>34535405R</t>
  </si>
  <si>
    <t>Strojek přepínače sériového, řaz.5     3558-A05340</t>
  </si>
  <si>
    <t>74</t>
  </si>
  <si>
    <t>34535406R</t>
  </si>
  <si>
    <t>Strojek přepínače střídavého, řaz.6    3558-A06340</t>
  </si>
  <si>
    <t>76</t>
  </si>
  <si>
    <t>34535407R</t>
  </si>
  <si>
    <t>Strojek přepínače křížového, řaz.7     3558-A07340</t>
  </si>
  <si>
    <t>78</t>
  </si>
  <si>
    <t>34535425R</t>
  </si>
  <si>
    <t>Strojek přepín.dvojit.stříd.,řaz.6+6   3558-A52340</t>
  </si>
  <si>
    <t>80</t>
  </si>
  <si>
    <t>34535560R</t>
  </si>
  <si>
    <t>Spínač do vlhka  3553-01929</t>
  </si>
  <si>
    <t>82</t>
  </si>
  <si>
    <t>34535562R</t>
  </si>
  <si>
    <t>Přepínač do vlhka  3553-05929</t>
  </si>
  <si>
    <t>84</t>
  </si>
  <si>
    <t>34535588R</t>
  </si>
  <si>
    <t>Přepínač do vlhka sériový  3558-06750</t>
  </si>
  <si>
    <t>86</t>
  </si>
  <si>
    <t>34536332R</t>
  </si>
  <si>
    <t>Centrál stop pod sklem</t>
  </si>
  <si>
    <t>88</t>
  </si>
  <si>
    <t>34536398R</t>
  </si>
  <si>
    <t>Spínač 25A páčkový 3pólový zapuštěný 39563-23</t>
  </si>
  <si>
    <t>90</t>
  </si>
  <si>
    <t>34536700R</t>
  </si>
  <si>
    <t>Rámeček pro spínače a zásuvky Tango 3901A-B10</t>
  </si>
  <si>
    <t>92</t>
  </si>
  <si>
    <t>34536705R</t>
  </si>
  <si>
    <t>Rámeček pro spínače a zásuvky Tango 3901A-B20</t>
  </si>
  <si>
    <t>94</t>
  </si>
  <si>
    <t>34536710R</t>
  </si>
  <si>
    <t>Rámeček pro spínače a zásuvky Tango 3901A-B30</t>
  </si>
  <si>
    <t>96</t>
  </si>
  <si>
    <t>34536712R</t>
  </si>
  <si>
    <t>Rámeček pro spínače a zásuvky Tango 3901A-B40</t>
  </si>
  <si>
    <t>98</t>
  </si>
  <si>
    <t>34536490R</t>
  </si>
  <si>
    <t>Kryt spínače Tango 3558A-A651</t>
  </si>
  <si>
    <t>100</t>
  </si>
  <si>
    <t>34536494R</t>
  </si>
  <si>
    <t>Kryt spínače Tango 3558A-A653</t>
  </si>
  <si>
    <t>102</t>
  </si>
  <si>
    <t>34551612R</t>
  </si>
  <si>
    <t>Zásuvka Tango 5518A-A2359</t>
  </si>
  <si>
    <t>104</t>
  </si>
  <si>
    <t>34551476.AR</t>
  </si>
  <si>
    <t>Zásuvka domovní vodotěsná 5518-2929</t>
  </si>
  <si>
    <t>106</t>
  </si>
  <si>
    <t>35811073R</t>
  </si>
  <si>
    <t>Zásuvka nástěnná IZS 3243 32 A 380 V horní přívod</t>
  </si>
  <si>
    <t>108</t>
  </si>
  <si>
    <t>34561404R</t>
  </si>
  <si>
    <t>Svorka WAGO 273-104 3x2,5</t>
  </si>
  <si>
    <t>110</t>
  </si>
  <si>
    <t>345714252R</t>
  </si>
  <si>
    <t>Krabice elektroinstalační plastová 8106</t>
  </si>
  <si>
    <t>112</t>
  </si>
  <si>
    <t>34571519R</t>
  </si>
  <si>
    <t>Krabice univerzální z PH  KU 68-1902</t>
  </si>
  <si>
    <t>114</t>
  </si>
  <si>
    <t>34572304R</t>
  </si>
  <si>
    <t>Pásky stahovací SP 160 x 4,5</t>
  </si>
  <si>
    <t>100 ks</t>
  </si>
  <si>
    <t>116</t>
  </si>
  <si>
    <t>348360101R</t>
  </si>
  <si>
    <t>"A"_Svítidlo vestavné kruhové LED svítidlo</t>
  </si>
  <si>
    <t>118</t>
  </si>
  <si>
    <t>348360103R</t>
  </si>
  <si>
    <t>"B"_Svítidlo vstavné kruhové LED svítidlo</t>
  </si>
  <si>
    <t>120</t>
  </si>
  <si>
    <t>63</t>
  </si>
  <si>
    <t>3483283305R</t>
  </si>
  <si>
    <t>"C"_Svítidlo průmysl.zářivk. 2x36 W</t>
  </si>
  <si>
    <t>122</t>
  </si>
  <si>
    <t>348360113R</t>
  </si>
  <si>
    <t>"D"_LED panel do rastru 600x600</t>
  </si>
  <si>
    <t>124</t>
  </si>
  <si>
    <t>65</t>
  </si>
  <si>
    <t>348360116R</t>
  </si>
  <si>
    <t>"E"_Přisazené LED svítidlo</t>
  </si>
  <si>
    <t>126</t>
  </si>
  <si>
    <t>34828410R</t>
  </si>
  <si>
    <t>"NO1"_Svítidlo nouzové</t>
  </si>
  <si>
    <t>128</t>
  </si>
  <si>
    <t>67</t>
  </si>
  <si>
    <t>34828420R</t>
  </si>
  <si>
    <t>"NO2"_Svítidlo nouzové</t>
  </si>
  <si>
    <t>130</t>
  </si>
  <si>
    <t>341-118R</t>
  </si>
  <si>
    <t>Kontrola funkčnosti a kabeláže SLP rozvodů</t>
  </si>
  <si>
    <t>132</t>
  </si>
  <si>
    <t>69</t>
  </si>
  <si>
    <t>222260553R00</t>
  </si>
  <si>
    <t>Trubka plast.ohebná do 29 pod omítku vč.drážky</t>
  </si>
  <si>
    <t>134</t>
  </si>
  <si>
    <t>220261664R00</t>
  </si>
  <si>
    <t>Zazdění drážky</t>
  </si>
  <si>
    <t>136</t>
  </si>
  <si>
    <t>71</t>
  </si>
  <si>
    <t>220261665R00</t>
  </si>
  <si>
    <t>Začištění drážky, konečná úprava</t>
  </si>
  <si>
    <t>138</t>
  </si>
  <si>
    <t>222280215R00</t>
  </si>
  <si>
    <t>Montáž kabel UTP kat.6 v trubkách</t>
  </si>
  <si>
    <t>140</t>
  </si>
  <si>
    <t>73</t>
  </si>
  <si>
    <t>222290005R00</t>
  </si>
  <si>
    <t>Montáž zásuvka 1xRJ45 UTP kat.6 pod omítku</t>
  </si>
  <si>
    <t>142</t>
  </si>
  <si>
    <t>371201305R</t>
  </si>
  <si>
    <t>Kabel UTP Elite, Cat6, pro internet</t>
  </si>
  <si>
    <t>144</t>
  </si>
  <si>
    <t>75</t>
  </si>
  <si>
    <t>34111715102R</t>
  </si>
  <si>
    <t>JYSTY do 2x2x0.5 mm pod omítkou do drážky</t>
  </si>
  <si>
    <t>146</t>
  </si>
  <si>
    <t>650710111R00</t>
  </si>
  <si>
    <t>Demontáž elektroinstalace-stávající</t>
  </si>
  <si>
    <t>148</t>
  </si>
  <si>
    <t>77</t>
  </si>
  <si>
    <t>210010125R00</t>
  </si>
  <si>
    <t>Trubka ochranná z PE, uložená pod omítkou,  do 63 mm</t>
  </si>
  <si>
    <t>150</t>
  </si>
  <si>
    <t>650010633R00</t>
  </si>
  <si>
    <t>Montáž trubky ohebné plastové D 25 mm, ulož. volně</t>
  </si>
  <si>
    <t>152</t>
  </si>
  <si>
    <t>79</t>
  </si>
  <si>
    <t>650010643R00</t>
  </si>
  <si>
    <t>Montáž trubky plastové tuhé D 25 uložené pevně</t>
  </si>
  <si>
    <t>154</t>
  </si>
  <si>
    <t>650010111R00</t>
  </si>
  <si>
    <t>Montáž elektroinstalační lišty šířky do 40 mm</t>
  </si>
  <si>
    <t>156</t>
  </si>
  <si>
    <t>81</t>
  </si>
  <si>
    <t>650011111R00</t>
  </si>
  <si>
    <t>Montáž žlabu kabelového drátěného šířky do 150 mm</t>
  </si>
  <si>
    <t>158</t>
  </si>
  <si>
    <t>650020142R00</t>
  </si>
  <si>
    <t>Vrt + osazení hmoždinky do stěn HM 8, vč.dodávky hmožninky</t>
  </si>
  <si>
    <t>160</t>
  </si>
  <si>
    <t>83</t>
  </si>
  <si>
    <t>650012211R00</t>
  </si>
  <si>
    <t>Montáž krabice čvercové</t>
  </si>
  <si>
    <t>162</t>
  </si>
  <si>
    <t>650012121R00</t>
  </si>
  <si>
    <t>Uložení krabice kruhové pod omítku se zapojením</t>
  </si>
  <si>
    <t>164</t>
  </si>
  <si>
    <t>85</t>
  </si>
  <si>
    <t>650124111R00</t>
  </si>
  <si>
    <t>Uložení kabelu Cu 2 x 1,5 mm2 pevně, požárně odolý</t>
  </si>
  <si>
    <t>166</t>
  </si>
  <si>
    <t>650124141R00</t>
  </si>
  <si>
    <t>Uložení kabelu Cu 3 x 1,5 mm2 pevně</t>
  </si>
  <si>
    <t>168</t>
  </si>
  <si>
    <t>87</t>
  </si>
  <si>
    <t>650124143R00</t>
  </si>
  <si>
    <t>Uložení kabelu Cu 3 x 2,5 mm2 pevně</t>
  </si>
  <si>
    <t>170</t>
  </si>
  <si>
    <t>650124263R00</t>
  </si>
  <si>
    <t>Uložení kabelu Cu 5 x 2,5 mm2 pevně</t>
  </si>
  <si>
    <t>172</t>
  </si>
  <si>
    <t>89</t>
  </si>
  <si>
    <t>650124145R00</t>
  </si>
  <si>
    <t>Uložení kabelu Cu 3 x 4 mm2 pevně</t>
  </si>
  <si>
    <t>174</t>
  </si>
  <si>
    <t>650124267R00</t>
  </si>
  <si>
    <t>Uložení kabelu Cu 5 x 6 mm2 pevně</t>
  </si>
  <si>
    <t>176</t>
  </si>
  <si>
    <t>91</t>
  </si>
  <si>
    <t>650124219R00</t>
  </si>
  <si>
    <t>Uložení kabelu Cu 4 x 10 mm2 pevně</t>
  </si>
  <si>
    <t>178</t>
  </si>
  <si>
    <t>650124265R00</t>
  </si>
  <si>
    <t>Uložení kabelu Cu 5 x 4 mm2 pevně</t>
  </si>
  <si>
    <t>180</t>
  </si>
  <si>
    <t>93</t>
  </si>
  <si>
    <t>650124269R00</t>
  </si>
  <si>
    <t>Uložení kabelu Cu 5 x 10 mm2 pevně</t>
  </si>
  <si>
    <t>182</t>
  </si>
  <si>
    <t>650124221R00</t>
  </si>
  <si>
    <t>Uložení kabelu Cu 4 x 16 mm2 pevně</t>
  </si>
  <si>
    <t>184</t>
  </si>
  <si>
    <t>95</t>
  </si>
  <si>
    <t>650124271R00</t>
  </si>
  <si>
    <t>Uložení kabelu Cu 5 x 16 mm2 pevně</t>
  </si>
  <si>
    <t>186</t>
  </si>
  <si>
    <t>650124223R00</t>
  </si>
  <si>
    <t>Uložení kabelu Cu 4 x 25 mm2 pevně</t>
  </si>
  <si>
    <t>188</t>
  </si>
  <si>
    <t>97</t>
  </si>
  <si>
    <t>650124161R00</t>
  </si>
  <si>
    <t>Uložení kabelu Cu 3 x 95 mm2 pevně</t>
  </si>
  <si>
    <t>190</t>
  </si>
  <si>
    <t>650121117R00</t>
  </si>
  <si>
    <t>Uložení vodiče Cu 6 mm2 pevně</t>
  </si>
  <si>
    <t>192</t>
  </si>
  <si>
    <t>99</t>
  </si>
  <si>
    <t>650121121R00</t>
  </si>
  <si>
    <t>Uložení vodiče Cu 16 mm2 pevně</t>
  </si>
  <si>
    <t>194</t>
  </si>
  <si>
    <t>650121123R00</t>
  </si>
  <si>
    <t>Uložení vodiče Cu 25 mm2 pevně</t>
  </si>
  <si>
    <t>196</t>
  </si>
  <si>
    <t>101</t>
  </si>
  <si>
    <t>650121127R00</t>
  </si>
  <si>
    <t>Uložení vodiče Cu 50 mm2 pevně</t>
  </si>
  <si>
    <t>198</t>
  </si>
  <si>
    <t>650141111R00</t>
  </si>
  <si>
    <t>Ukončení kabelu v rozvaděči + zapojení do 2,5 mm2</t>
  </si>
  <si>
    <t>200</t>
  </si>
  <si>
    <t>103</t>
  </si>
  <si>
    <t>650141113R00</t>
  </si>
  <si>
    <t>Ukončení kabelu v rozvaděči + zapojení do 6 mm2</t>
  </si>
  <si>
    <t>202</t>
  </si>
  <si>
    <t>650141115R00</t>
  </si>
  <si>
    <t>Ukončení kabelu v rozvaděči + zapojení do 16 mm2</t>
  </si>
  <si>
    <t>204</t>
  </si>
  <si>
    <t>105</t>
  </si>
  <si>
    <t>650141117R00</t>
  </si>
  <si>
    <t>Ukončení kabelu v rozvaděči + zapojení do 25 mm2</t>
  </si>
  <si>
    <t>206</t>
  </si>
  <si>
    <t>650141125R00</t>
  </si>
  <si>
    <t>Ukončení kabelu v rozvaděči + zapojení do 95 mm2</t>
  </si>
  <si>
    <t>208</t>
  </si>
  <si>
    <t>107</t>
  </si>
  <si>
    <t>650032111R00</t>
  </si>
  <si>
    <t>Montáž osazení rozváděče skříňového,  dělitelného do 200 kg</t>
  </si>
  <si>
    <t>650031625R00</t>
  </si>
  <si>
    <t>Montáž osazení rozváděče do váhy 100 kg</t>
  </si>
  <si>
    <t>212</t>
  </si>
  <si>
    <t>109</t>
  </si>
  <si>
    <t>650033111R00</t>
  </si>
  <si>
    <t>Napojení VZT na ovládač kuchyně</t>
  </si>
  <si>
    <t>214</t>
  </si>
  <si>
    <t>650031621R00</t>
  </si>
  <si>
    <t>Montáž napojení rozvaděče RK ve VS, napojení rozvaděče MaR a SLP</t>
  </si>
  <si>
    <t>216</t>
  </si>
  <si>
    <t>111</t>
  </si>
  <si>
    <t>650041112R00</t>
  </si>
  <si>
    <t>Montáž svorkovnice ekvipotenciální</t>
  </si>
  <si>
    <t>218</t>
  </si>
  <si>
    <t>650041611R00</t>
  </si>
  <si>
    <t>Montáž svorky uzemňovací</t>
  </si>
  <si>
    <t>220</t>
  </si>
  <si>
    <t>113</t>
  </si>
  <si>
    <t>650051111R00</t>
  </si>
  <si>
    <t>Montáž spínače nástěnného, řaz. 1</t>
  </si>
  <si>
    <t>222</t>
  </si>
  <si>
    <t>650051131R00</t>
  </si>
  <si>
    <t>Montáž spínače nástěnného, řaz. 5</t>
  </si>
  <si>
    <t>224</t>
  </si>
  <si>
    <t>115</t>
  </si>
  <si>
    <t>650051141R00</t>
  </si>
  <si>
    <t>Montáž spínače nástěnného, řaz. 6</t>
  </si>
  <si>
    <t>226</t>
  </si>
  <si>
    <t>650051151R00</t>
  </si>
  <si>
    <t>Montáž spínače nástěnného, řaz. 6+6</t>
  </si>
  <si>
    <t>228</t>
  </si>
  <si>
    <t>117</t>
  </si>
  <si>
    <t>650051161R00</t>
  </si>
  <si>
    <t>Montáž spínače nástěnného, řaz. 7</t>
  </si>
  <si>
    <t>230</t>
  </si>
  <si>
    <t>650051622R00</t>
  </si>
  <si>
    <t>Montáž spínače nástěnného třípólového 25 A, venk.</t>
  </si>
  <si>
    <t>232</t>
  </si>
  <si>
    <t>119</t>
  </si>
  <si>
    <t>650052321R00</t>
  </si>
  <si>
    <t>Montáž ovladače VZT</t>
  </si>
  <si>
    <t>234</t>
  </si>
  <si>
    <t>650052711R00</t>
  </si>
  <si>
    <t>Montáž zásuvky zapuštěné 2P+PE</t>
  </si>
  <si>
    <t>236</t>
  </si>
  <si>
    <t>121</t>
  </si>
  <si>
    <t>650052611R00</t>
  </si>
  <si>
    <t>Montáž zásuvky nástěnné 2P+PE</t>
  </si>
  <si>
    <t>238</t>
  </si>
  <si>
    <t>650052811R00</t>
  </si>
  <si>
    <t>Montáž zásuvky průmyslové IP 44 2P+PE 16 A</t>
  </si>
  <si>
    <t>240</t>
  </si>
  <si>
    <t>123</t>
  </si>
  <si>
    <t>650101321R00</t>
  </si>
  <si>
    <t>Montáž zářivkového svítidla stropního přisazeného</t>
  </si>
  <si>
    <t>242</t>
  </si>
  <si>
    <t>650101511R00</t>
  </si>
  <si>
    <t>Montáž LED svítidla stropního vestavného</t>
  </si>
  <si>
    <t>244</t>
  </si>
  <si>
    <t>125</t>
  </si>
  <si>
    <t>650101526R00</t>
  </si>
  <si>
    <t>Montáž LED svítidla přisazeného s čidlem, venkovního</t>
  </si>
  <si>
    <t>246</t>
  </si>
  <si>
    <t>650101571R00</t>
  </si>
  <si>
    <t>Montáž LED svítidla nástěnného přisazeného, venkovního</t>
  </si>
  <si>
    <t>248</t>
  </si>
  <si>
    <t>127</t>
  </si>
  <si>
    <t>650101531R00</t>
  </si>
  <si>
    <t>Montáž LED svítidla nouzového</t>
  </si>
  <si>
    <t>250</t>
  </si>
  <si>
    <t>VN100</t>
  </si>
  <si>
    <t>Nepředvídatelné práce v rámci montáží</t>
  </si>
  <si>
    <t>252</t>
  </si>
  <si>
    <t>129</t>
  </si>
  <si>
    <t>VN101</t>
  </si>
  <si>
    <t>Dokumentace skutečného stavu</t>
  </si>
  <si>
    <t>254</t>
  </si>
  <si>
    <t>VN102</t>
  </si>
  <si>
    <t>Váchozí revize elektro, vč. vyhotovení zprávy</t>
  </si>
  <si>
    <t>256</t>
  </si>
  <si>
    <t>131</t>
  </si>
  <si>
    <t>VN103</t>
  </si>
  <si>
    <t>Mimostaveništní doprava</t>
  </si>
  <si>
    <t>258</t>
  </si>
  <si>
    <t>VN104</t>
  </si>
  <si>
    <t>Finální úklid dotčených prostor stavbou</t>
  </si>
  <si>
    <t>1597540937</t>
  </si>
  <si>
    <t>003 - Ostatní a vedlejší náklady</t>
  </si>
  <si>
    <t>ost - Ostatní</t>
  </si>
  <si>
    <t xml:space="preserve">    OST 01 - Ostatní a vedlejší náklady</t>
  </si>
  <si>
    <t>ost</t>
  </si>
  <si>
    <t>Ostatní</t>
  </si>
  <si>
    <t>OST 01</t>
  </si>
  <si>
    <t>Ost 01,1</t>
  </si>
  <si>
    <t>Zajištění splnění podmínek vyplývajících z vydaných rozhodnutí a povolení stavby dle zadávací dokumentace a plánu bezpečnosti</t>
  </si>
  <si>
    <t>-325969600</t>
  </si>
  <si>
    <t xml:space="preserve">Zajištění splnění podmínek vyplývajících z vydaných rozhodnutí a povolení stavby dle zadávací dokumentace a plánu bezpečnosti
</t>
  </si>
  <si>
    <t>Ost 01,2</t>
  </si>
  <si>
    <t>Náklady na dílenskou a ostatní dodavatelskou dokumentaci (technologické postupy)</t>
  </si>
  <si>
    <t>-1583688463</t>
  </si>
  <si>
    <t>Ost 01,3</t>
  </si>
  <si>
    <t>Náklady na dozor projektanta při realizaci</t>
  </si>
  <si>
    <t>-1976370763</t>
  </si>
  <si>
    <t>Ost 01,4</t>
  </si>
  <si>
    <t>Náklady na dokumentaci skutečného provedení stavby</t>
  </si>
  <si>
    <t>1243968755</t>
  </si>
  <si>
    <t>Náklady na dokumentaci skutečného provedení stavby, vč. části elektro</t>
  </si>
  <si>
    <t>Ost 01,5</t>
  </si>
  <si>
    <t>Zajištění všech dokladů a revizí nutných pro předání stavby a vydání kolaudačního souhlasu</t>
  </si>
  <si>
    <t>-1261174565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</si>
  <si>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</si>
  <si>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</si>
  <si>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1144979156</t>
  </si>
  <si>
    <t>Ost 01,7</t>
  </si>
  <si>
    <t>Technická řešení - návrh a projednání nutných odchylek a změn oproti PD zjištěných v průběhu stavby</t>
  </si>
  <si>
    <t>-937491146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</si>
  <si>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</si>
  <si>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</si>
  <si>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</si>
  <si>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765052211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</si>
  <si>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</si>
  <si>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</si>
  <si>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</si>
  <si>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-430420927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</si>
  <si>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</si>
  <si>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</si>
  <si>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</si>
  <si>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390864621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</si>
  <si>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</si>
  <si>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</si>
  <si>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</si>
  <si>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-895721635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</si>
  <si>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</si>
  <si>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</si>
  <si>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</si>
  <si>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-1416737003</t>
  </si>
  <si>
    <t>Ost 01,16</t>
  </si>
  <si>
    <t>Provozní vlivy</t>
  </si>
  <si>
    <t>-313971594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</si>
</sst>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0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2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19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3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2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0"/>
      <c r="BS8" s="17" t="s">
        <v>6</v>
      </c>
    </row>
    <row r="9" spans="1:74" s="1" customFormat="1" ht="14.45" customHeight="1">
      <c r="B9" s="20"/>
      <c r="AR9" s="20"/>
      <c r="BE9" s="220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0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0"/>
      <c r="BS11" s="17" t="s">
        <v>6</v>
      </c>
    </row>
    <row r="12" spans="1:74" s="1" customFormat="1" ht="6.95" customHeight="1">
      <c r="B12" s="20"/>
      <c r="AR12" s="20"/>
      <c r="BE12" s="220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0"/>
      <c r="BS13" s="17" t="s">
        <v>6</v>
      </c>
    </row>
    <row r="14" spans="1:74" ht="12.75">
      <c r="B14" s="20"/>
      <c r="E14" s="224" t="s">
        <v>29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7" t="s">
        <v>27</v>
      </c>
      <c r="AN14" s="29" t="s">
        <v>29</v>
      </c>
      <c r="AR14" s="20"/>
      <c r="BE14" s="220"/>
      <c r="BS14" s="17" t="s">
        <v>6</v>
      </c>
    </row>
    <row r="15" spans="1:74" s="1" customFormat="1" ht="6.95" customHeight="1">
      <c r="B15" s="20"/>
      <c r="AR15" s="20"/>
      <c r="BE15" s="220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0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0"/>
      <c r="BS17" s="17" t="s">
        <v>32</v>
      </c>
    </row>
    <row r="18" spans="1:71" s="1" customFormat="1" ht="6.95" customHeight="1">
      <c r="B18" s="20"/>
      <c r="AR18" s="20"/>
      <c r="BE18" s="220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0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220"/>
      <c r="BS20" s="17" t="s">
        <v>32</v>
      </c>
    </row>
    <row r="21" spans="1:71" s="1" customFormat="1" ht="6.95" customHeight="1">
      <c r="B21" s="20"/>
      <c r="AR21" s="20"/>
      <c r="BE21" s="220"/>
    </row>
    <row r="22" spans="1:71" s="1" customFormat="1" ht="12" customHeight="1">
      <c r="B22" s="20"/>
      <c r="D22" s="27" t="s">
        <v>34</v>
      </c>
      <c r="AR22" s="20"/>
      <c r="BE22" s="220"/>
    </row>
    <row r="23" spans="1:71" s="1" customFormat="1" ht="16.5" customHeight="1">
      <c r="B23" s="20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20"/>
    </row>
    <row r="24" spans="1:71" s="1" customFormat="1" ht="6.95" customHeight="1">
      <c r="B24" s="20"/>
      <c r="AR24" s="20"/>
      <c r="BE24" s="22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0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ROUND(AG94,2)</f>
        <v>102638.2</v>
      </c>
      <c r="AL26" s="228"/>
      <c r="AM26" s="228"/>
      <c r="AN26" s="228"/>
      <c r="AO26" s="228"/>
      <c r="AP26" s="32"/>
      <c r="AQ26" s="32"/>
      <c r="AR26" s="33"/>
      <c r="BE26" s="220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0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9" t="s">
        <v>36</v>
      </c>
      <c r="M28" s="229"/>
      <c r="N28" s="229"/>
      <c r="O28" s="229"/>
      <c r="P28" s="229"/>
      <c r="Q28" s="32"/>
      <c r="R28" s="32"/>
      <c r="S28" s="32"/>
      <c r="T28" s="32"/>
      <c r="U28" s="32"/>
      <c r="V28" s="32"/>
      <c r="W28" s="229" t="s">
        <v>37</v>
      </c>
      <c r="X28" s="229"/>
      <c r="Y28" s="229"/>
      <c r="Z28" s="229"/>
      <c r="AA28" s="229"/>
      <c r="AB28" s="229"/>
      <c r="AC28" s="229"/>
      <c r="AD28" s="229"/>
      <c r="AE28" s="229"/>
      <c r="AF28" s="32"/>
      <c r="AG28" s="32"/>
      <c r="AH28" s="32"/>
      <c r="AI28" s="32"/>
      <c r="AJ28" s="32"/>
      <c r="AK28" s="229" t="s">
        <v>38</v>
      </c>
      <c r="AL28" s="229"/>
      <c r="AM28" s="229"/>
      <c r="AN28" s="229"/>
      <c r="AO28" s="229"/>
      <c r="AP28" s="32"/>
      <c r="AQ28" s="32"/>
      <c r="AR28" s="33"/>
      <c r="BE28" s="220"/>
    </row>
    <row r="29" spans="1:71" s="3" customFormat="1" ht="14.45" customHeight="1">
      <c r="B29" s="37"/>
      <c r="D29" s="27" t="s">
        <v>39</v>
      </c>
      <c r="F29" s="27" t="s">
        <v>40</v>
      </c>
      <c r="L29" s="212">
        <v>0.21</v>
      </c>
      <c r="M29" s="213"/>
      <c r="N29" s="213"/>
      <c r="O29" s="213"/>
      <c r="P29" s="213"/>
      <c r="W29" s="214">
        <f>ROUND(AZ94, 2)</f>
        <v>102638.2</v>
      </c>
      <c r="X29" s="213"/>
      <c r="Y29" s="213"/>
      <c r="Z29" s="213"/>
      <c r="AA29" s="213"/>
      <c r="AB29" s="213"/>
      <c r="AC29" s="213"/>
      <c r="AD29" s="213"/>
      <c r="AE29" s="213"/>
      <c r="AK29" s="214">
        <f>ROUND(AV94, 2)</f>
        <v>21554.02</v>
      </c>
      <c r="AL29" s="213"/>
      <c r="AM29" s="213"/>
      <c r="AN29" s="213"/>
      <c r="AO29" s="213"/>
      <c r="AR29" s="37"/>
      <c r="BE29" s="221"/>
    </row>
    <row r="30" spans="1:71" s="3" customFormat="1" ht="14.45" customHeight="1">
      <c r="B30" s="37"/>
      <c r="F30" s="27" t="s">
        <v>41</v>
      </c>
      <c r="L30" s="212">
        <v>0.15</v>
      </c>
      <c r="M30" s="213"/>
      <c r="N30" s="213"/>
      <c r="O30" s="213"/>
      <c r="P30" s="213"/>
      <c r="W30" s="214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4">
        <f>ROUND(AW94, 2)</f>
        <v>0</v>
      </c>
      <c r="AL30" s="213"/>
      <c r="AM30" s="213"/>
      <c r="AN30" s="213"/>
      <c r="AO30" s="213"/>
      <c r="AR30" s="37"/>
      <c r="BE30" s="221"/>
    </row>
    <row r="31" spans="1:71" s="3" customFormat="1" ht="14.45" hidden="1" customHeight="1">
      <c r="B31" s="37"/>
      <c r="F31" s="27" t="s">
        <v>42</v>
      </c>
      <c r="L31" s="212">
        <v>0.21</v>
      </c>
      <c r="M31" s="213"/>
      <c r="N31" s="213"/>
      <c r="O31" s="213"/>
      <c r="P31" s="213"/>
      <c r="W31" s="214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4">
        <v>0</v>
      </c>
      <c r="AL31" s="213"/>
      <c r="AM31" s="213"/>
      <c r="AN31" s="213"/>
      <c r="AO31" s="213"/>
      <c r="AR31" s="37"/>
      <c r="BE31" s="221"/>
    </row>
    <row r="32" spans="1:71" s="3" customFormat="1" ht="14.45" hidden="1" customHeight="1">
      <c r="B32" s="37"/>
      <c r="F32" s="27" t="s">
        <v>43</v>
      </c>
      <c r="L32" s="212">
        <v>0.15</v>
      </c>
      <c r="M32" s="213"/>
      <c r="N32" s="213"/>
      <c r="O32" s="213"/>
      <c r="P32" s="213"/>
      <c r="W32" s="214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4">
        <v>0</v>
      </c>
      <c r="AL32" s="213"/>
      <c r="AM32" s="213"/>
      <c r="AN32" s="213"/>
      <c r="AO32" s="213"/>
      <c r="AR32" s="37"/>
      <c r="BE32" s="221"/>
    </row>
    <row r="33" spans="1:57" s="3" customFormat="1" ht="14.45" hidden="1" customHeight="1">
      <c r="B33" s="37"/>
      <c r="F33" s="27" t="s">
        <v>44</v>
      </c>
      <c r="L33" s="212">
        <v>0</v>
      </c>
      <c r="M33" s="213"/>
      <c r="N33" s="213"/>
      <c r="O33" s="213"/>
      <c r="P33" s="213"/>
      <c r="W33" s="214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4">
        <v>0</v>
      </c>
      <c r="AL33" s="213"/>
      <c r="AM33" s="213"/>
      <c r="AN33" s="213"/>
      <c r="AO33" s="213"/>
      <c r="AR33" s="37"/>
      <c r="BE33" s="221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0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18" t="s">
        <v>47</v>
      </c>
      <c r="Y35" s="216"/>
      <c r="Z35" s="216"/>
      <c r="AA35" s="216"/>
      <c r="AB35" s="216"/>
      <c r="AC35" s="40"/>
      <c r="AD35" s="40"/>
      <c r="AE35" s="40"/>
      <c r="AF35" s="40"/>
      <c r="AG35" s="40"/>
      <c r="AH35" s="40"/>
      <c r="AI35" s="40"/>
      <c r="AJ35" s="40"/>
      <c r="AK35" s="215">
        <f>SUM(AK26:AK33)</f>
        <v>124192.22</v>
      </c>
      <c r="AL35" s="216"/>
      <c r="AM35" s="216"/>
      <c r="AN35" s="216"/>
      <c r="AO35" s="21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MartinPolach151</v>
      </c>
      <c r="AR84" s="51"/>
    </row>
    <row r="85" spans="1:91" s="5" customFormat="1" ht="36.950000000000003" customHeight="1">
      <c r="B85" s="52"/>
      <c r="C85" s="53" t="s">
        <v>16</v>
      </c>
      <c r="L85" s="244" t="str">
        <f>K6</f>
        <v>Oprava elektroinstalace a stavební úpravy MŠ Čáslavská 335, 735 81 Nový Bohumín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6" t="str">
        <f>IF(AN8= "","",AN8)</f>
        <v>2. 12. 2021</v>
      </c>
      <c r="AN87" s="24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51" t="str">
        <f>IF(E17="","",E17)</f>
        <v>RP Projekt s.r.o.</v>
      </c>
      <c r="AN89" s="252"/>
      <c r="AO89" s="252"/>
      <c r="AP89" s="252"/>
      <c r="AQ89" s="32"/>
      <c r="AR89" s="33"/>
      <c r="AS89" s="247" t="s">
        <v>55</v>
      </c>
      <c r="AT89" s="24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51" t="str">
        <f>IF(E20="","",E20)</f>
        <v xml:space="preserve"> </v>
      </c>
      <c r="AN90" s="252"/>
      <c r="AO90" s="252"/>
      <c r="AP90" s="252"/>
      <c r="AQ90" s="32"/>
      <c r="AR90" s="33"/>
      <c r="AS90" s="249"/>
      <c r="AT90" s="25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9"/>
      <c r="AT91" s="25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5" t="s">
        <v>56</v>
      </c>
      <c r="D92" s="236"/>
      <c r="E92" s="236"/>
      <c r="F92" s="236"/>
      <c r="G92" s="236"/>
      <c r="H92" s="60"/>
      <c r="I92" s="238" t="s">
        <v>57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7" t="s">
        <v>58</v>
      </c>
      <c r="AH92" s="236"/>
      <c r="AI92" s="236"/>
      <c r="AJ92" s="236"/>
      <c r="AK92" s="236"/>
      <c r="AL92" s="236"/>
      <c r="AM92" s="236"/>
      <c r="AN92" s="238" t="s">
        <v>59</v>
      </c>
      <c r="AO92" s="236"/>
      <c r="AP92" s="239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3">
        <f>ROUND(AG95,2)</f>
        <v>102638.2</v>
      </c>
      <c r="AH94" s="233"/>
      <c r="AI94" s="233"/>
      <c r="AJ94" s="233"/>
      <c r="AK94" s="233"/>
      <c r="AL94" s="233"/>
      <c r="AM94" s="233"/>
      <c r="AN94" s="234">
        <f>SUM(AG94,AT94)</f>
        <v>124192.22</v>
      </c>
      <c r="AO94" s="234"/>
      <c r="AP94" s="234"/>
      <c r="AQ94" s="72" t="s">
        <v>1</v>
      </c>
      <c r="AR94" s="68"/>
      <c r="AS94" s="73">
        <f>ROUND(AS95,2)</f>
        <v>0</v>
      </c>
      <c r="AT94" s="74">
        <f>ROUND(SUM(AV94:AW94),2)</f>
        <v>21554.02</v>
      </c>
      <c r="AU94" s="75">
        <f>ROUND(AU95,5)</f>
        <v>0</v>
      </c>
      <c r="AV94" s="74">
        <f>ROUND(AZ94*L29,2)</f>
        <v>21554.02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102638.2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37.5" customHeight="1">
      <c r="B95" s="79"/>
      <c r="C95" s="80"/>
      <c r="D95" s="243" t="s">
        <v>79</v>
      </c>
      <c r="E95" s="243"/>
      <c r="F95" s="243"/>
      <c r="G95" s="243"/>
      <c r="H95" s="243"/>
      <c r="I95" s="81"/>
      <c r="J95" s="243" t="s">
        <v>17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40">
        <f>ROUND(SUM(AG96:AG98),2)</f>
        <v>102638.2</v>
      </c>
      <c r="AH95" s="241"/>
      <c r="AI95" s="241"/>
      <c r="AJ95" s="241"/>
      <c r="AK95" s="241"/>
      <c r="AL95" s="241"/>
      <c r="AM95" s="241"/>
      <c r="AN95" s="242">
        <f>SUM(AG95,AT95)</f>
        <v>124192.22</v>
      </c>
      <c r="AO95" s="241"/>
      <c r="AP95" s="241"/>
      <c r="AQ95" s="82" t="s">
        <v>80</v>
      </c>
      <c r="AR95" s="79"/>
      <c r="AS95" s="83">
        <f>ROUND(SUM(AS96:AS98),2)</f>
        <v>0</v>
      </c>
      <c r="AT95" s="84">
        <f>ROUND(SUM(AV95:AW95),2)</f>
        <v>21554.02</v>
      </c>
      <c r="AU95" s="85">
        <f>ROUND(SUM(AU96:AU98),5)</f>
        <v>0</v>
      </c>
      <c r="AV95" s="84">
        <f>ROUND(AZ95*L29,2)</f>
        <v>21554.02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ROUND(SUM(AZ96:AZ98),2)</f>
        <v>102638.2</v>
      </c>
      <c r="BA95" s="84">
        <f>ROUND(SUM(BA96:BA98),2)</f>
        <v>0</v>
      </c>
      <c r="BB95" s="84">
        <f>ROUND(SUM(BB96:BB98),2)</f>
        <v>0</v>
      </c>
      <c r="BC95" s="84">
        <f>ROUND(SUM(BC96:BC98),2)</f>
        <v>0</v>
      </c>
      <c r="BD95" s="86">
        <f>ROUND(SUM(BD96:BD98),2)</f>
        <v>0</v>
      </c>
      <c r="BS95" s="87" t="s">
        <v>74</v>
      </c>
      <c r="BT95" s="87" t="s">
        <v>81</v>
      </c>
      <c r="BU95" s="87" t="s">
        <v>76</v>
      </c>
      <c r="BV95" s="87" t="s">
        <v>77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4" customFormat="1" ht="16.5" customHeight="1">
      <c r="A96" s="88" t="s">
        <v>84</v>
      </c>
      <c r="B96" s="51"/>
      <c r="C96" s="10"/>
      <c r="D96" s="10"/>
      <c r="E96" s="232" t="s">
        <v>85</v>
      </c>
      <c r="F96" s="232"/>
      <c r="G96" s="232"/>
      <c r="H96" s="232"/>
      <c r="I96" s="232"/>
      <c r="J96" s="10"/>
      <c r="K96" s="232" t="s">
        <v>86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0">
        <f>'001 - Stavební část'!J32</f>
        <v>102638.2</v>
      </c>
      <c r="AH96" s="231"/>
      <c r="AI96" s="231"/>
      <c r="AJ96" s="231"/>
      <c r="AK96" s="231"/>
      <c r="AL96" s="231"/>
      <c r="AM96" s="231"/>
      <c r="AN96" s="230">
        <f>SUM(AG96,AT96)</f>
        <v>124192.22</v>
      </c>
      <c r="AO96" s="231"/>
      <c r="AP96" s="231"/>
      <c r="AQ96" s="89" t="s">
        <v>87</v>
      </c>
      <c r="AR96" s="51"/>
      <c r="AS96" s="90">
        <v>0</v>
      </c>
      <c r="AT96" s="91">
        <f>ROUND(SUM(AV96:AW96),2)</f>
        <v>21554.02</v>
      </c>
      <c r="AU96" s="92">
        <f>'001 - Stavební část'!P133</f>
        <v>0</v>
      </c>
      <c r="AV96" s="91">
        <f>'001 - Stavební část'!J35</f>
        <v>21554.02</v>
      </c>
      <c r="AW96" s="91">
        <f>'001 - Stavební část'!J36</f>
        <v>0</v>
      </c>
      <c r="AX96" s="91">
        <f>'001 - Stavební část'!J37</f>
        <v>0</v>
      </c>
      <c r="AY96" s="91">
        <f>'001 - Stavební část'!J38</f>
        <v>0</v>
      </c>
      <c r="AZ96" s="91">
        <f>'001 - Stavební část'!F35</f>
        <v>102638.2</v>
      </c>
      <c r="BA96" s="91">
        <f>'001 - Stavební část'!F36</f>
        <v>0</v>
      </c>
      <c r="BB96" s="91">
        <f>'001 - Stavební část'!F37</f>
        <v>0</v>
      </c>
      <c r="BC96" s="91">
        <f>'001 - Stavební část'!F38</f>
        <v>0</v>
      </c>
      <c r="BD96" s="93">
        <f>'001 - Stavební část'!F39</f>
        <v>0</v>
      </c>
      <c r="BT96" s="25" t="s">
        <v>83</v>
      </c>
      <c r="BV96" s="25" t="s">
        <v>77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8" t="s">
        <v>84</v>
      </c>
      <c r="B97" s="51"/>
      <c r="C97" s="10"/>
      <c r="D97" s="10"/>
      <c r="E97" s="232" t="s">
        <v>89</v>
      </c>
      <c r="F97" s="232"/>
      <c r="G97" s="232"/>
      <c r="H97" s="232"/>
      <c r="I97" s="232"/>
      <c r="J97" s="10"/>
      <c r="K97" s="232" t="s">
        <v>90</v>
      </c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0">
        <f>'002 - Elektroinstalace'!J32</f>
        <v>0</v>
      </c>
      <c r="AH97" s="231"/>
      <c r="AI97" s="231"/>
      <c r="AJ97" s="231"/>
      <c r="AK97" s="231"/>
      <c r="AL97" s="231"/>
      <c r="AM97" s="231"/>
      <c r="AN97" s="230">
        <f>SUM(AG97,AT97)</f>
        <v>0</v>
      </c>
      <c r="AO97" s="231"/>
      <c r="AP97" s="231"/>
      <c r="AQ97" s="89" t="s">
        <v>87</v>
      </c>
      <c r="AR97" s="51"/>
      <c r="AS97" s="90">
        <v>0</v>
      </c>
      <c r="AT97" s="91">
        <f>ROUND(SUM(AV97:AW97),2)</f>
        <v>0</v>
      </c>
      <c r="AU97" s="92">
        <f>'002 - Elektroinstalace'!P125</f>
        <v>0</v>
      </c>
      <c r="AV97" s="91">
        <f>'002 - Elektroinstalace'!J35</f>
        <v>0</v>
      </c>
      <c r="AW97" s="91">
        <f>'002 - Elektroinstalace'!J36</f>
        <v>0</v>
      </c>
      <c r="AX97" s="91">
        <f>'002 - Elektroinstalace'!J37</f>
        <v>0</v>
      </c>
      <c r="AY97" s="91">
        <f>'002 - Elektroinstalace'!J38</f>
        <v>0</v>
      </c>
      <c r="AZ97" s="91">
        <f>'002 - Elektroinstalace'!F35</f>
        <v>0</v>
      </c>
      <c r="BA97" s="91">
        <f>'002 - Elektroinstalace'!F36</f>
        <v>0</v>
      </c>
      <c r="BB97" s="91">
        <f>'002 - Elektroinstalace'!F37</f>
        <v>0</v>
      </c>
      <c r="BC97" s="91">
        <f>'002 - Elektroinstalace'!F38</f>
        <v>0</v>
      </c>
      <c r="BD97" s="93">
        <f>'002 - Elektroinstalace'!F39</f>
        <v>0</v>
      </c>
      <c r="BT97" s="25" t="s">
        <v>83</v>
      </c>
      <c r="BV97" s="25" t="s">
        <v>77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8" t="s">
        <v>84</v>
      </c>
      <c r="B98" s="51"/>
      <c r="C98" s="10"/>
      <c r="D98" s="10"/>
      <c r="E98" s="232" t="s">
        <v>92</v>
      </c>
      <c r="F98" s="232"/>
      <c r="G98" s="232"/>
      <c r="H98" s="232"/>
      <c r="I98" s="232"/>
      <c r="J98" s="10"/>
      <c r="K98" s="232" t="s">
        <v>93</v>
      </c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0">
        <f>'003 - Ostatní a vedlejší ...'!J32</f>
        <v>0</v>
      </c>
      <c r="AH98" s="231"/>
      <c r="AI98" s="231"/>
      <c r="AJ98" s="231"/>
      <c r="AK98" s="231"/>
      <c r="AL98" s="231"/>
      <c r="AM98" s="231"/>
      <c r="AN98" s="230">
        <f>SUM(AG98,AT98)</f>
        <v>0</v>
      </c>
      <c r="AO98" s="231"/>
      <c r="AP98" s="231"/>
      <c r="AQ98" s="89" t="s">
        <v>87</v>
      </c>
      <c r="AR98" s="51"/>
      <c r="AS98" s="94">
        <v>0</v>
      </c>
      <c r="AT98" s="95">
        <f>ROUND(SUM(AV98:AW98),2)</f>
        <v>0</v>
      </c>
      <c r="AU98" s="96">
        <f>'003 - Ostatní a vedlejší ...'!P122</f>
        <v>0</v>
      </c>
      <c r="AV98" s="95">
        <f>'003 - Ostatní a vedlejší ...'!J35</f>
        <v>0</v>
      </c>
      <c r="AW98" s="95">
        <f>'003 - Ostatní a vedlejší ...'!J36</f>
        <v>0</v>
      </c>
      <c r="AX98" s="95">
        <f>'003 - Ostatní a vedlejší ...'!J37</f>
        <v>0</v>
      </c>
      <c r="AY98" s="95">
        <f>'003 - Ostatní a vedlejší ...'!J38</f>
        <v>0</v>
      </c>
      <c r="AZ98" s="95">
        <f>'003 - Ostatní a vedlejší ...'!F35</f>
        <v>0</v>
      </c>
      <c r="BA98" s="95">
        <f>'003 - Ostatní a vedlejší ...'!F36</f>
        <v>0</v>
      </c>
      <c r="BB98" s="95">
        <f>'003 - Ostatní a vedlejší ...'!F37</f>
        <v>0</v>
      </c>
      <c r="BC98" s="95">
        <f>'003 - Ostatní a vedlejší ...'!F38</f>
        <v>0</v>
      </c>
      <c r="BD98" s="97">
        <f>'003 - Ostatní a vedlejší ...'!F39</f>
        <v>0</v>
      </c>
      <c r="BT98" s="25" t="s">
        <v>83</v>
      </c>
      <c r="BV98" s="25" t="s">
        <v>77</v>
      </c>
      <c r="BW98" s="25" t="s">
        <v>94</v>
      </c>
      <c r="BX98" s="25" t="s">
        <v>82</v>
      </c>
      <c r="CL98" s="25" t="s">
        <v>1</v>
      </c>
    </row>
    <row r="99" spans="1:90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0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98:I98"/>
    <mergeCell ref="K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001 - Stavební část'!C2" display="/"/>
    <hyperlink ref="A97" location="'002 - Elektroinstalace'!C2" display="/"/>
    <hyperlink ref="A98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6"/>
  <sheetViews>
    <sheetView showGridLines="0" workbookViewId="0">
      <selection activeCell="F10" sqref="F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54" t="str">
        <f>'Rekapitulace stavby'!K6</f>
        <v>Oprava elektroinstalace a stavební úpravy MŠ Čáslavská 335, 735 81 Nový Bohumín</v>
      </c>
      <c r="F7" s="255"/>
      <c r="G7" s="255"/>
      <c r="H7" s="255"/>
      <c r="L7" s="20"/>
    </row>
    <row r="8" spans="1:46" s="1" customFormat="1" ht="12" customHeight="1">
      <c r="B8" s="20"/>
      <c r="D8" s="27" t="s">
        <v>96</v>
      </c>
      <c r="L8" s="20"/>
    </row>
    <row r="9" spans="1:46" s="2" customFormat="1" ht="23.25" customHeight="1">
      <c r="A9" s="32"/>
      <c r="B9" s="33"/>
      <c r="C9" s="32"/>
      <c r="D9" s="32"/>
      <c r="E9" s="254" t="s">
        <v>97</v>
      </c>
      <c r="F9" s="253"/>
      <c r="G9" s="253"/>
      <c r="H9" s="25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4" t="s">
        <v>99</v>
      </c>
      <c r="F11" s="253"/>
      <c r="G11" s="253"/>
      <c r="H11" s="253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2. 12. 2021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22"/>
      <c r="G20" s="222"/>
      <c r="H20" s="222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26" t="s">
        <v>1</v>
      </c>
      <c r="F29" s="226"/>
      <c r="G29" s="226"/>
      <c r="H29" s="226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ROUND(J133, 2)</f>
        <v>102638.2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ROUND((SUM(BE133:BE445)),  2)</f>
        <v>102638.2</v>
      </c>
      <c r="G35" s="32"/>
      <c r="H35" s="32"/>
      <c r="I35" s="105">
        <v>0.21</v>
      </c>
      <c r="J35" s="104">
        <f>ROUND(((SUM(BE133:BE445))*I35),  2)</f>
        <v>21554.02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ROUND((SUM(BF133:BF445)),  2)</f>
        <v>0</v>
      </c>
      <c r="G36" s="32"/>
      <c r="H36" s="32"/>
      <c r="I36" s="105">
        <v>0.15</v>
      </c>
      <c r="J36" s="104">
        <f>ROUND(((SUM(BF133:BF445))*I36),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ROUND((SUM(BG133:BG445)),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ROUND((SUM(BH133:BH445)),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ROUND((SUM(BI133:BI445)),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124192.22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54" t="str">
        <f>E7</f>
        <v>Oprava elektroinstalace a stavební úpravy MŠ Čáslavská 335, 735 81 Nový Bohumín</v>
      </c>
      <c r="F85" s="255"/>
      <c r="G85" s="255"/>
      <c r="H85" s="25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96</v>
      </c>
      <c r="L86" s="20"/>
    </row>
    <row r="87" spans="1:31" s="2" customFormat="1" ht="23.25" customHeight="1">
      <c r="A87" s="32"/>
      <c r="B87" s="33"/>
      <c r="C87" s="32"/>
      <c r="D87" s="32"/>
      <c r="E87" s="254" t="s">
        <v>97</v>
      </c>
      <c r="F87" s="253"/>
      <c r="G87" s="253"/>
      <c r="H87" s="25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4" t="str">
        <f>E11</f>
        <v>001 - Stavební část</v>
      </c>
      <c r="F89" s="253"/>
      <c r="G89" s="253"/>
      <c r="H89" s="253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2. 12. 2021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103</v>
      </c>
      <c r="D98" s="32"/>
      <c r="E98" s="32"/>
      <c r="F98" s="32"/>
      <c r="G98" s="32"/>
      <c r="H98" s="32"/>
      <c r="I98" s="32"/>
      <c r="J98" s="71">
        <f>J133</f>
        <v>102638.2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104</v>
      </c>
    </row>
    <row r="99" spans="1:47" s="9" customFormat="1" ht="24.95" customHeight="1">
      <c r="B99" s="117"/>
      <c r="D99" s="118" t="s">
        <v>105</v>
      </c>
      <c r="E99" s="119"/>
      <c r="F99" s="119"/>
      <c r="G99" s="119"/>
      <c r="H99" s="119"/>
      <c r="I99" s="119"/>
      <c r="J99" s="120">
        <f>J134</f>
        <v>0</v>
      </c>
      <c r="L99" s="117"/>
    </row>
    <row r="100" spans="1:47" s="10" customFormat="1" ht="19.899999999999999" customHeight="1">
      <c r="B100" s="121"/>
      <c r="D100" s="122" t="s">
        <v>106</v>
      </c>
      <c r="E100" s="123"/>
      <c r="F100" s="123"/>
      <c r="G100" s="123"/>
      <c r="H100" s="123"/>
      <c r="I100" s="123"/>
      <c r="J100" s="124">
        <f>J135</f>
        <v>0</v>
      </c>
      <c r="L100" s="121"/>
    </row>
    <row r="101" spans="1:47" s="10" customFormat="1" ht="19.899999999999999" customHeight="1">
      <c r="B101" s="121"/>
      <c r="D101" s="122" t="s">
        <v>107</v>
      </c>
      <c r="E101" s="123"/>
      <c r="F101" s="123"/>
      <c r="G101" s="123"/>
      <c r="H101" s="123"/>
      <c r="I101" s="123"/>
      <c r="J101" s="124">
        <f>J179</f>
        <v>0</v>
      </c>
      <c r="L101" s="121"/>
    </row>
    <row r="102" spans="1:47" s="10" customFormat="1" ht="19.899999999999999" customHeight="1">
      <c r="B102" s="121"/>
      <c r="D102" s="122" t="s">
        <v>108</v>
      </c>
      <c r="E102" s="123"/>
      <c r="F102" s="123"/>
      <c r="G102" s="123"/>
      <c r="H102" s="123"/>
      <c r="I102" s="123"/>
      <c r="J102" s="124">
        <f>J202</f>
        <v>0</v>
      </c>
      <c r="L102" s="121"/>
    </row>
    <row r="103" spans="1:47" s="9" customFormat="1" ht="24.95" customHeight="1">
      <c r="B103" s="117"/>
      <c r="D103" s="118" t="s">
        <v>109</v>
      </c>
      <c r="E103" s="119"/>
      <c r="F103" s="119"/>
      <c r="G103" s="119"/>
      <c r="H103" s="119"/>
      <c r="I103" s="119"/>
      <c r="J103" s="120">
        <f>J212</f>
        <v>102638.2</v>
      </c>
      <c r="L103" s="117"/>
    </row>
    <row r="104" spans="1:47" s="10" customFormat="1" ht="19.899999999999999" customHeight="1">
      <c r="B104" s="121"/>
      <c r="D104" s="122" t="s">
        <v>110</v>
      </c>
      <c r="E104" s="123"/>
      <c r="F104" s="123"/>
      <c r="G104" s="123"/>
      <c r="H104" s="123"/>
      <c r="I104" s="123"/>
      <c r="J104" s="124">
        <f>J213</f>
        <v>0</v>
      </c>
      <c r="L104" s="121"/>
    </row>
    <row r="105" spans="1:47" s="10" customFormat="1" ht="19.899999999999999" customHeight="1">
      <c r="B105" s="121"/>
      <c r="D105" s="122" t="s">
        <v>111</v>
      </c>
      <c r="E105" s="123"/>
      <c r="F105" s="123"/>
      <c r="G105" s="123"/>
      <c r="H105" s="123"/>
      <c r="I105" s="123"/>
      <c r="J105" s="124">
        <f>J225</f>
        <v>0</v>
      </c>
      <c r="L105" s="121"/>
    </row>
    <row r="106" spans="1:47" s="10" customFormat="1" ht="19.899999999999999" customHeight="1">
      <c r="B106" s="121"/>
      <c r="D106" s="122" t="s">
        <v>112</v>
      </c>
      <c r="E106" s="123"/>
      <c r="F106" s="123"/>
      <c r="G106" s="123"/>
      <c r="H106" s="123"/>
      <c r="I106" s="123"/>
      <c r="J106" s="124">
        <f>J296</f>
        <v>0</v>
      </c>
      <c r="L106" s="121"/>
    </row>
    <row r="107" spans="1:47" s="10" customFormat="1" ht="19.899999999999999" customHeight="1">
      <c r="B107" s="121"/>
      <c r="D107" s="122" t="s">
        <v>113</v>
      </c>
      <c r="E107" s="123"/>
      <c r="F107" s="123"/>
      <c r="G107" s="123"/>
      <c r="H107" s="123"/>
      <c r="I107" s="123"/>
      <c r="J107" s="124">
        <f>J319</f>
        <v>102638.2</v>
      </c>
      <c r="L107" s="121"/>
    </row>
    <row r="108" spans="1:47" s="10" customFormat="1" ht="19.899999999999999" customHeight="1">
      <c r="B108" s="121"/>
      <c r="D108" s="122" t="s">
        <v>114</v>
      </c>
      <c r="E108" s="123"/>
      <c r="F108" s="123"/>
      <c r="G108" s="123"/>
      <c r="H108" s="123"/>
      <c r="I108" s="123"/>
      <c r="J108" s="124">
        <f>J354</f>
        <v>0</v>
      </c>
      <c r="L108" s="121"/>
    </row>
    <row r="109" spans="1:47" s="10" customFormat="1" ht="19.899999999999999" customHeight="1">
      <c r="B109" s="121"/>
      <c r="D109" s="122" t="s">
        <v>115</v>
      </c>
      <c r="E109" s="123"/>
      <c r="F109" s="123"/>
      <c r="G109" s="123"/>
      <c r="H109" s="123"/>
      <c r="I109" s="123"/>
      <c r="J109" s="124">
        <f>J370</f>
        <v>0</v>
      </c>
      <c r="L109" s="121"/>
    </row>
    <row r="110" spans="1:47" s="10" customFormat="1" ht="19.899999999999999" customHeight="1">
      <c r="B110" s="121"/>
      <c r="D110" s="122" t="s">
        <v>116</v>
      </c>
      <c r="E110" s="123"/>
      <c r="F110" s="123"/>
      <c r="G110" s="123"/>
      <c r="H110" s="123"/>
      <c r="I110" s="123"/>
      <c r="J110" s="124">
        <f>J419</f>
        <v>0</v>
      </c>
      <c r="L110" s="121"/>
    </row>
    <row r="111" spans="1:47" s="9" customFormat="1" ht="24.95" customHeight="1">
      <c r="B111" s="117"/>
      <c r="D111" s="118" t="s">
        <v>117</v>
      </c>
      <c r="E111" s="119"/>
      <c r="F111" s="119"/>
      <c r="G111" s="119"/>
      <c r="H111" s="119"/>
      <c r="I111" s="119"/>
      <c r="J111" s="120">
        <f>J440</f>
        <v>0</v>
      </c>
      <c r="L111" s="117"/>
    </row>
    <row r="112" spans="1:47" s="2" customFormat="1" ht="21.7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1" t="s">
        <v>118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16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6.25" customHeight="1">
      <c r="A121" s="32"/>
      <c r="B121" s="33"/>
      <c r="C121" s="32"/>
      <c r="D121" s="32"/>
      <c r="E121" s="254" t="str">
        <f>E7</f>
        <v>Oprava elektroinstalace a stavební úpravy MŠ Čáslavská 335, 735 81 Nový Bohumín</v>
      </c>
      <c r="F121" s="255"/>
      <c r="G121" s="255"/>
      <c r="H121" s="255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1" customFormat="1" ht="12" customHeight="1">
      <c r="B122" s="20"/>
      <c r="C122" s="27" t="s">
        <v>96</v>
      </c>
      <c r="L122" s="20"/>
    </row>
    <row r="123" spans="1:31" s="2" customFormat="1" ht="23.25" customHeight="1">
      <c r="A123" s="32"/>
      <c r="B123" s="33"/>
      <c r="C123" s="32"/>
      <c r="D123" s="32"/>
      <c r="E123" s="254" t="s">
        <v>97</v>
      </c>
      <c r="F123" s="253"/>
      <c r="G123" s="253"/>
      <c r="H123" s="253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98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6.5" customHeight="1">
      <c r="A125" s="32"/>
      <c r="B125" s="33"/>
      <c r="C125" s="32"/>
      <c r="D125" s="32"/>
      <c r="E125" s="244" t="str">
        <f>E11</f>
        <v>001 - Stavební část</v>
      </c>
      <c r="F125" s="253"/>
      <c r="G125" s="253"/>
      <c r="H125" s="253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F14</f>
        <v xml:space="preserve"> </v>
      </c>
      <c r="G127" s="32"/>
      <c r="H127" s="32"/>
      <c r="I127" s="27" t="s">
        <v>22</v>
      </c>
      <c r="J127" s="55" t="str">
        <f>IF(J14="","",J14)</f>
        <v>2. 12. 2021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24</v>
      </c>
      <c r="D129" s="32"/>
      <c r="E129" s="32"/>
      <c r="F129" s="25" t="str">
        <f>E17</f>
        <v>Město Bohumín</v>
      </c>
      <c r="G129" s="32"/>
      <c r="H129" s="32"/>
      <c r="I129" s="27" t="s">
        <v>30</v>
      </c>
      <c r="J129" s="30" t="str">
        <f>E23</f>
        <v>RP Projekt s.r.o.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7" t="s">
        <v>28</v>
      </c>
      <c r="D130" s="32"/>
      <c r="E130" s="32"/>
      <c r="F130" s="25" t="str">
        <f>IF(E20="","",E20)</f>
        <v>Vyplň údaj</v>
      </c>
      <c r="G130" s="32"/>
      <c r="H130" s="32"/>
      <c r="I130" s="27" t="s">
        <v>33</v>
      </c>
      <c r="J130" s="30" t="str">
        <f>E26</f>
        <v xml:space="preserve"> 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5"/>
      <c r="B132" s="126"/>
      <c r="C132" s="127" t="s">
        <v>119</v>
      </c>
      <c r="D132" s="128" t="s">
        <v>60</v>
      </c>
      <c r="E132" s="128" t="s">
        <v>56</v>
      </c>
      <c r="F132" s="128" t="s">
        <v>57</v>
      </c>
      <c r="G132" s="128" t="s">
        <v>120</v>
      </c>
      <c r="H132" s="128" t="s">
        <v>121</v>
      </c>
      <c r="I132" s="128" t="s">
        <v>122</v>
      </c>
      <c r="J132" s="128" t="s">
        <v>102</v>
      </c>
      <c r="K132" s="129" t="s">
        <v>123</v>
      </c>
      <c r="L132" s="130"/>
      <c r="M132" s="62" t="s">
        <v>1</v>
      </c>
      <c r="N132" s="63" t="s">
        <v>39</v>
      </c>
      <c r="O132" s="63" t="s">
        <v>124</v>
      </c>
      <c r="P132" s="63" t="s">
        <v>125</v>
      </c>
      <c r="Q132" s="63" t="s">
        <v>126</v>
      </c>
      <c r="R132" s="63" t="s">
        <v>127</v>
      </c>
      <c r="S132" s="63" t="s">
        <v>128</v>
      </c>
      <c r="T132" s="64" t="s">
        <v>129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9" customHeight="1">
      <c r="A133" s="32"/>
      <c r="B133" s="33"/>
      <c r="C133" s="69" t="s">
        <v>130</v>
      </c>
      <c r="D133" s="32"/>
      <c r="E133" s="32"/>
      <c r="F133" s="32"/>
      <c r="G133" s="32"/>
      <c r="H133" s="32"/>
      <c r="I133" s="32"/>
      <c r="J133" s="131">
        <f>BK133</f>
        <v>102638.2</v>
      </c>
      <c r="K133" s="32"/>
      <c r="L133" s="33"/>
      <c r="M133" s="65"/>
      <c r="N133" s="56"/>
      <c r="O133" s="66"/>
      <c r="P133" s="132">
        <f>P134+P212+P440</f>
        <v>0</v>
      </c>
      <c r="Q133" s="66"/>
      <c r="R133" s="132">
        <f>R134+R212+R440</f>
        <v>20.189993170000001</v>
      </c>
      <c r="S133" s="66"/>
      <c r="T133" s="133">
        <f>T134+T212+T440</f>
        <v>13.322248599999998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74</v>
      </c>
      <c r="AU133" s="17" t="s">
        <v>104</v>
      </c>
      <c r="BK133" s="134">
        <f>BK134+BK212+BK440</f>
        <v>102638.2</v>
      </c>
    </row>
    <row r="134" spans="1:65" s="12" customFormat="1" ht="25.9" customHeight="1">
      <c r="B134" s="135"/>
      <c r="D134" s="136" t="s">
        <v>74</v>
      </c>
      <c r="E134" s="137" t="s">
        <v>131</v>
      </c>
      <c r="F134" s="137" t="s">
        <v>132</v>
      </c>
      <c r="I134" s="138"/>
      <c r="J134" s="139">
        <f>BK134</f>
        <v>0</v>
      </c>
      <c r="L134" s="135"/>
      <c r="M134" s="140"/>
      <c r="N134" s="141"/>
      <c r="O134" s="141"/>
      <c r="P134" s="142">
        <f>P135+P179+P202</f>
        <v>0</v>
      </c>
      <c r="Q134" s="141"/>
      <c r="R134" s="142">
        <f>R135+R179+R202</f>
        <v>6.1770252000000001</v>
      </c>
      <c r="S134" s="141"/>
      <c r="T134" s="143">
        <f>T135+T179+T202</f>
        <v>5.1899999999999995</v>
      </c>
      <c r="AR134" s="136" t="s">
        <v>81</v>
      </c>
      <c r="AT134" s="144" t="s">
        <v>74</v>
      </c>
      <c r="AU134" s="144" t="s">
        <v>75</v>
      </c>
      <c r="AY134" s="136" t="s">
        <v>133</v>
      </c>
      <c r="BK134" s="145">
        <f>BK135+BK179+BK202</f>
        <v>0</v>
      </c>
    </row>
    <row r="135" spans="1:65" s="12" customFormat="1" ht="22.9" customHeight="1">
      <c r="B135" s="135"/>
      <c r="D135" s="136" t="s">
        <v>74</v>
      </c>
      <c r="E135" s="146" t="s">
        <v>134</v>
      </c>
      <c r="F135" s="146" t="s">
        <v>135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SUM(P136:P178)</f>
        <v>0</v>
      </c>
      <c r="Q135" s="141"/>
      <c r="R135" s="142">
        <f>SUM(R136:R178)</f>
        <v>6.0925251999999999</v>
      </c>
      <c r="S135" s="141"/>
      <c r="T135" s="143">
        <f>SUM(T136:T178)</f>
        <v>0</v>
      </c>
      <c r="AR135" s="136" t="s">
        <v>81</v>
      </c>
      <c r="AT135" s="144" t="s">
        <v>74</v>
      </c>
      <c r="AU135" s="144" t="s">
        <v>81</v>
      </c>
      <c r="AY135" s="136" t="s">
        <v>133</v>
      </c>
      <c r="BK135" s="145">
        <f>SUM(BK136:BK178)</f>
        <v>0</v>
      </c>
    </row>
    <row r="136" spans="1:65" s="2" customFormat="1" ht="16.5" customHeight="1">
      <c r="A136" s="32"/>
      <c r="B136" s="148"/>
      <c r="C136" s="149" t="s">
        <v>81</v>
      </c>
      <c r="D136" s="149" t="s">
        <v>136</v>
      </c>
      <c r="E136" s="150" t="s">
        <v>137</v>
      </c>
      <c r="F136" s="151" t="s">
        <v>138</v>
      </c>
      <c r="G136" s="152" t="s">
        <v>139</v>
      </c>
      <c r="H136" s="153">
        <v>44.92</v>
      </c>
      <c r="I136" s="154"/>
      <c r="J136" s="155">
        <f>ROUND(I136*H136,2)</f>
        <v>0</v>
      </c>
      <c r="K136" s="151" t="s">
        <v>1</v>
      </c>
      <c r="L136" s="33"/>
      <c r="M136" s="156" t="s">
        <v>1</v>
      </c>
      <c r="N136" s="157" t="s">
        <v>40</v>
      </c>
      <c r="O136" s="58"/>
      <c r="P136" s="158">
        <f>O136*H136</f>
        <v>0</v>
      </c>
      <c r="Q136" s="158">
        <v>2.5999999999999998E-4</v>
      </c>
      <c r="R136" s="158">
        <f>Q136*H136</f>
        <v>1.1679199999999999E-2</v>
      </c>
      <c r="S136" s="158">
        <v>0</v>
      </c>
      <c r="T136" s="15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0" t="s">
        <v>140</v>
      </c>
      <c r="AT136" s="160" t="s">
        <v>136</v>
      </c>
      <c r="AU136" s="160" t="s">
        <v>83</v>
      </c>
      <c r="AY136" s="17" t="s">
        <v>133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81</v>
      </c>
      <c r="BK136" s="161">
        <f>ROUND(I136*H136,2)</f>
        <v>0</v>
      </c>
      <c r="BL136" s="17" t="s">
        <v>140</v>
      </c>
      <c r="BM136" s="160" t="s">
        <v>141</v>
      </c>
    </row>
    <row r="137" spans="1:65" s="2" customFormat="1" ht="19.5">
      <c r="A137" s="32"/>
      <c r="B137" s="33"/>
      <c r="C137" s="32"/>
      <c r="D137" s="162" t="s">
        <v>142</v>
      </c>
      <c r="E137" s="32"/>
      <c r="F137" s="163" t="s">
        <v>143</v>
      </c>
      <c r="G137" s="32"/>
      <c r="H137" s="32"/>
      <c r="I137" s="164"/>
      <c r="J137" s="32"/>
      <c r="K137" s="32"/>
      <c r="L137" s="33"/>
      <c r="M137" s="165"/>
      <c r="N137" s="166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142</v>
      </c>
      <c r="AU137" s="17" t="s">
        <v>83</v>
      </c>
    </row>
    <row r="138" spans="1:65" s="13" customFormat="1">
      <c r="B138" s="167"/>
      <c r="D138" s="162" t="s">
        <v>144</v>
      </c>
      <c r="E138" s="168" t="s">
        <v>1</v>
      </c>
      <c r="F138" s="169" t="s">
        <v>145</v>
      </c>
      <c r="H138" s="168" t="s">
        <v>1</v>
      </c>
      <c r="I138" s="170"/>
      <c r="L138" s="167"/>
      <c r="M138" s="171"/>
      <c r="N138" s="172"/>
      <c r="O138" s="172"/>
      <c r="P138" s="172"/>
      <c r="Q138" s="172"/>
      <c r="R138" s="172"/>
      <c r="S138" s="172"/>
      <c r="T138" s="173"/>
      <c r="AT138" s="168" t="s">
        <v>144</v>
      </c>
      <c r="AU138" s="168" t="s">
        <v>83</v>
      </c>
      <c r="AV138" s="13" t="s">
        <v>81</v>
      </c>
      <c r="AW138" s="13" t="s">
        <v>32</v>
      </c>
      <c r="AX138" s="13" t="s">
        <v>75</v>
      </c>
      <c r="AY138" s="168" t="s">
        <v>133</v>
      </c>
    </row>
    <row r="139" spans="1:65" s="14" customFormat="1">
      <c r="B139" s="174"/>
      <c r="D139" s="162" t="s">
        <v>144</v>
      </c>
      <c r="E139" s="175" t="s">
        <v>1</v>
      </c>
      <c r="F139" s="176" t="s">
        <v>146</v>
      </c>
      <c r="H139" s="177">
        <v>44.92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144</v>
      </c>
      <c r="AU139" s="175" t="s">
        <v>83</v>
      </c>
      <c r="AV139" s="14" t="s">
        <v>83</v>
      </c>
      <c r="AW139" s="14" t="s">
        <v>32</v>
      </c>
      <c r="AX139" s="14" t="s">
        <v>81</v>
      </c>
      <c r="AY139" s="175" t="s">
        <v>133</v>
      </c>
    </row>
    <row r="140" spans="1:65" s="2" customFormat="1" ht="24.2" customHeight="1">
      <c r="A140" s="32"/>
      <c r="B140" s="148"/>
      <c r="C140" s="149" t="s">
        <v>83</v>
      </c>
      <c r="D140" s="149" t="s">
        <v>136</v>
      </c>
      <c r="E140" s="150" t="s">
        <v>147</v>
      </c>
      <c r="F140" s="151" t="s">
        <v>148</v>
      </c>
      <c r="G140" s="152" t="s">
        <v>139</v>
      </c>
      <c r="H140" s="153">
        <v>89.84</v>
      </c>
      <c r="I140" s="154"/>
      <c r="J140" s="155">
        <f>ROUND(I140*H140,2)</f>
        <v>0</v>
      </c>
      <c r="K140" s="151" t="s">
        <v>149</v>
      </c>
      <c r="L140" s="33"/>
      <c r="M140" s="156" t="s">
        <v>1</v>
      </c>
      <c r="N140" s="157" t="s">
        <v>40</v>
      </c>
      <c r="O140" s="58"/>
      <c r="P140" s="158">
        <f>O140*H140</f>
        <v>0</v>
      </c>
      <c r="Q140" s="158">
        <v>4.3800000000000002E-3</v>
      </c>
      <c r="R140" s="158">
        <f>Q140*H140</f>
        <v>0.39349920000000005</v>
      </c>
      <c r="S140" s="158">
        <v>0</v>
      </c>
      <c r="T140" s="15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0" t="s">
        <v>140</v>
      </c>
      <c r="AT140" s="160" t="s">
        <v>136</v>
      </c>
      <c r="AU140" s="160" t="s">
        <v>83</v>
      </c>
      <c r="AY140" s="17" t="s">
        <v>133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81</v>
      </c>
      <c r="BK140" s="161">
        <f>ROUND(I140*H140,2)</f>
        <v>0</v>
      </c>
      <c r="BL140" s="17" t="s">
        <v>140</v>
      </c>
      <c r="BM140" s="160" t="s">
        <v>150</v>
      </c>
    </row>
    <row r="141" spans="1:65" s="2" customFormat="1" ht="19.5">
      <c r="A141" s="32"/>
      <c r="B141" s="33"/>
      <c r="C141" s="32"/>
      <c r="D141" s="162" t="s">
        <v>142</v>
      </c>
      <c r="E141" s="32"/>
      <c r="F141" s="163" t="s">
        <v>151</v>
      </c>
      <c r="G141" s="32"/>
      <c r="H141" s="32"/>
      <c r="I141" s="164"/>
      <c r="J141" s="32"/>
      <c r="K141" s="32"/>
      <c r="L141" s="33"/>
      <c r="M141" s="165"/>
      <c r="N141" s="166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142</v>
      </c>
      <c r="AU141" s="17" t="s">
        <v>83</v>
      </c>
    </row>
    <row r="142" spans="1:65" s="13" customFormat="1">
      <c r="B142" s="167"/>
      <c r="D142" s="162" t="s">
        <v>144</v>
      </c>
      <c r="E142" s="168" t="s">
        <v>1</v>
      </c>
      <c r="F142" s="169" t="s">
        <v>152</v>
      </c>
      <c r="H142" s="168" t="s">
        <v>1</v>
      </c>
      <c r="I142" s="170"/>
      <c r="L142" s="167"/>
      <c r="M142" s="171"/>
      <c r="N142" s="172"/>
      <c r="O142" s="172"/>
      <c r="P142" s="172"/>
      <c r="Q142" s="172"/>
      <c r="R142" s="172"/>
      <c r="S142" s="172"/>
      <c r="T142" s="173"/>
      <c r="AT142" s="168" t="s">
        <v>144</v>
      </c>
      <c r="AU142" s="168" t="s">
        <v>83</v>
      </c>
      <c r="AV142" s="13" t="s">
        <v>81</v>
      </c>
      <c r="AW142" s="13" t="s">
        <v>32</v>
      </c>
      <c r="AX142" s="13" t="s">
        <v>75</v>
      </c>
      <c r="AY142" s="168" t="s">
        <v>133</v>
      </c>
    </row>
    <row r="143" spans="1:65" s="14" customFormat="1">
      <c r="B143" s="174"/>
      <c r="D143" s="162" t="s">
        <v>144</v>
      </c>
      <c r="E143" s="175" t="s">
        <v>1</v>
      </c>
      <c r="F143" s="176" t="s">
        <v>153</v>
      </c>
      <c r="H143" s="177">
        <v>89.84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144</v>
      </c>
      <c r="AU143" s="175" t="s">
        <v>83</v>
      </c>
      <c r="AV143" s="14" t="s">
        <v>83</v>
      </c>
      <c r="AW143" s="14" t="s">
        <v>32</v>
      </c>
      <c r="AX143" s="14" t="s">
        <v>81</v>
      </c>
      <c r="AY143" s="175" t="s">
        <v>133</v>
      </c>
    </row>
    <row r="144" spans="1:65" s="2" customFormat="1" ht="24.2" customHeight="1">
      <c r="A144" s="32"/>
      <c r="B144" s="148"/>
      <c r="C144" s="149" t="s">
        <v>154</v>
      </c>
      <c r="D144" s="149" t="s">
        <v>136</v>
      </c>
      <c r="E144" s="150" t="s">
        <v>155</v>
      </c>
      <c r="F144" s="151" t="s">
        <v>156</v>
      </c>
      <c r="G144" s="152" t="s">
        <v>139</v>
      </c>
      <c r="H144" s="153">
        <v>44.92</v>
      </c>
      <c r="I144" s="154"/>
      <c r="J144" s="155">
        <f>ROUND(I144*H144,2)</f>
        <v>0</v>
      </c>
      <c r="K144" s="151" t="s">
        <v>149</v>
      </c>
      <c r="L144" s="33"/>
      <c r="M144" s="156" t="s">
        <v>1</v>
      </c>
      <c r="N144" s="157" t="s">
        <v>40</v>
      </c>
      <c r="O144" s="58"/>
      <c r="P144" s="158">
        <f>O144*H144</f>
        <v>0</v>
      </c>
      <c r="Q144" s="158">
        <v>2.5999999999999998E-4</v>
      </c>
      <c r="R144" s="158">
        <f>Q144*H144</f>
        <v>1.1679199999999999E-2</v>
      </c>
      <c r="S144" s="158">
        <v>0</v>
      </c>
      <c r="T144" s="15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140</v>
      </c>
      <c r="AT144" s="160" t="s">
        <v>136</v>
      </c>
      <c r="AU144" s="160" t="s">
        <v>83</v>
      </c>
      <c r="AY144" s="17" t="s">
        <v>133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81</v>
      </c>
      <c r="BK144" s="161">
        <f>ROUND(I144*H144,2)</f>
        <v>0</v>
      </c>
      <c r="BL144" s="17" t="s">
        <v>140</v>
      </c>
      <c r="BM144" s="160" t="s">
        <v>157</v>
      </c>
    </row>
    <row r="145" spans="1:65" s="2" customFormat="1" ht="19.5">
      <c r="A145" s="32"/>
      <c r="B145" s="33"/>
      <c r="C145" s="32"/>
      <c r="D145" s="162" t="s">
        <v>142</v>
      </c>
      <c r="E145" s="32"/>
      <c r="F145" s="163" t="s">
        <v>158</v>
      </c>
      <c r="G145" s="32"/>
      <c r="H145" s="32"/>
      <c r="I145" s="164"/>
      <c r="J145" s="32"/>
      <c r="K145" s="32"/>
      <c r="L145" s="33"/>
      <c r="M145" s="165"/>
      <c r="N145" s="166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142</v>
      </c>
      <c r="AU145" s="17" t="s">
        <v>83</v>
      </c>
    </row>
    <row r="146" spans="1:65" s="2" customFormat="1" ht="33" customHeight="1">
      <c r="A146" s="32"/>
      <c r="B146" s="148"/>
      <c r="C146" s="149" t="s">
        <v>140</v>
      </c>
      <c r="D146" s="149" t="s">
        <v>136</v>
      </c>
      <c r="E146" s="150" t="s">
        <v>159</v>
      </c>
      <c r="F146" s="151" t="s">
        <v>160</v>
      </c>
      <c r="G146" s="152" t="s">
        <v>139</v>
      </c>
      <c r="H146" s="153">
        <v>44.92</v>
      </c>
      <c r="I146" s="154"/>
      <c r="J146" s="155">
        <f>ROUND(I146*H146,2)</f>
        <v>0</v>
      </c>
      <c r="K146" s="151" t="s">
        <v>149</v>
      </c>
      <c r="L146" s="33"/>
      <c r="M146" s="156" t="s">
        <v>1</v>
      </c>
      <c r="N146" s="157" t="s">
        <v>40</v>
      </c>
      <c r="O146" s="58"/>
      <c r="P146" s="158">
        <f>O146*H146</f>
        <v>0</v>
      </c>
      <c r="Q146" s="158">
        <v>1.103E-2</v>
      </c>
      <c r="R146" s="158">
        <f>Q146*H146</f>
        <v>0.49546760000000001</v>
      </c>
      <c r="S146" s="158">
        <v>0</v>
      </c>
      <c r="T146" s="159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0" t="s">
        <v>140</v>
      </c>
      <c r="AT146" s="160" t="s">
        <v>136</v>
      </c>
      <c r="AU146" s="160" t="s">
        <v>83</v>
      </c>
      <c r="AY146" s="17" t="s">
        <v>133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81</v>
      </c>
      <c r="BK146" s="161">
        <f>ROUND(I146*H146,2)</f>
        <v>0</v>
      </c>
      <c r="BL146" s="17" t="s">
        <v>140</v>
      </c>
      <c r="BM146" s="160" t="s">
        <v>161</v>
      </c>
    </row>
    <row r="147" spans="1:65" s="2" customFormat="1" ht="29.25">
      <c r="A147" s="32"/>
      <c r="B147" s="33"/>
      <c r="C147" s="32"/>
      <c r="D147" s="162" t="s">
        <v>142</v>
      </c>
      <c r="E147" s="32"/>
      <c r="F147" s="163" t="s">
        <v>162</v>
      </c>
      <c r="G147" s="32"/>
      <c r="H147" s="32"/>
      <c r="I147" s="164"/>
      <c r="J147" s="32"/>
      <c r="K147" s="32"/>
      <c r="L147" s="33"/>
      <c r="M147" s="165"/>
      <c r="N147" s="166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142</v>
      </c>
      <c r="AU147" s="17" t="s">
        <v>83</v>
      </c>
    </row>
    <row r="148" spans="1:65" s="2" customFormat="1" ht="24.2" customHeight="1">
      <c r="A148" s="32"/>
      <c r="B148" s="148"/>
      <c r="C148" s="149" t="s">
        <v>163</v>
      </c>
      <c r="D148" s="149" t="s">
        <v>136</v>
      </c>
      <c r="E148" s="150" t="s">
        <v>164</v>
      </c>
      <c r="F148" s="151" t="s">
        <v>165</v>
      </c>
      <c r="G148" s="152" t="s">
        <v>139</v>
      </c>
      <c r="H148" s="153">
        <v>25</v>
      </c>
      <c r="I148" s="154"/>
      <c r="J148" s="155">
        <f>ROUND(I148*H148,2)</f>
        <v>0</v>
      </c>
      <c r="K148" s="151" t="s">
        <v>149</v>
      </c>
      <c r="L148" s="33"/>
      <c r="M148" s="156" t="s">
        <v>1</v>
      </c>
      <c r="N148" s="157" t="s">
        <v>40</v>
      </c>
      <c r="O148" s="58"/>
      <c r="P148" s="158">
        <f>O148*H148</f>
        <v>0</v>
      </c>
      <c r="Q148" s="158">
        <v>3.8199999999999998E-2</v>
      </c>
      <c r="R148" s="158">
        <f>Q148*H148</f>
        <v>0.95499999999999996</v>
      </c>
      <c r="S148" s="158">
        <v>0</v>
      </c>
      <c r="T148" s="15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0" t="s">
        <v>140</v>
      </c>
      <c r="AT148" s="160" t="s">
        <v>136</v>
      </c>
      <c r="AU148" s="160" t="s">
        <v>83</v>
      </c>
      <c r="AY148" s="17" t="s">
        <v>133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7" t="s">
        <v>81</v>
      </c>
      <c r="BK148" s="161">
        <f>ROUND(I148*H148,2)</f>
        <v>0</v>
      </c>
      <c r="BL148" s="17" t="s">
        <v>140</v>
      </c>
      <c r="BM148" s="160" t="s">
        <v>166</v>
      </c>
    </row>
    <row r="149" spans="1:65" s="2" customFormat="1" ht="19.5">
      <c r="A149" s="32"/>
      <c r="B149" s="33"/>
      <c r="C149" s="32"/>
      <c r="D149" s="162" t="s">
        <v>142</v>
      </c>
      <c r="E149" s="32"/>
      <c r="F149" s="163" t="s">
        <v>167</v>
      </c>
      <c r="G149" s="32"/>
      <c r="H149" s="32"/>
      <c r="I149" s="164"/>
      <c r="J149" s="32"/>
      <c r="K149" s="32"/>
      <c r="L149" s="33"/>
      <c r="M149" s="165"/>
      <c r="N149" s="166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142</v>
      </c>
      <c r="AU149" s="17" t="s">
        <v>83</v>
      </c>
    </row>
    <row r="150" spans="1:65" s="13" customFormat="1" ht="22.5">
      <c r="B150" s="167"/>
      <c r="D150" s="162" t="s">
        <v>144</v>
      </c>
      <c r="E150" s="168" t="s">
        <v>1</v>
      </c>
      <c r="F150" s="169" t="s">
        <v>168</v>
      </c>
      <c r="H150" s="168" t="s">
        <v>1</v>
      </c>
      <c r="I150" s="170"/>
      <c r="L150" s="167"/>
      <c r="M150" s="171"/>
      <c r="N150" s="172"/>
      <c r="O150" s="172"/>
      <c r="P150" s="172"/>
      <c r="Q150" s="172"/>
      <c r="R150" s="172"/>
      <c r="S150" s="172"/>
      <c r="T150" s="173"/>
      <c r="AT150" s="168" t="s">
        <v>144</v>
      </c>
      <c r="AU150" s="168" t="s">
        <v>83</v>
      </c>
      <c r="AV150" s="13" t="s">
        <v>81</v>
      </c>
      <c r="AW150" s="13" t="s">
        <v>32</v>
      </c>
      <c r="AX150" s="13" t="s">
        <v>75</v>
      </c>
      <c r="AY150" s="168" t="s">
        <v>133</v>
      </c>
    </row>
    <row r="151" spans="1:65" s="14" customFormat="1">
      <c r="B151" s="174"/>
      <c r="D151" s="162" t="s">
        <v>144</v>
      </c>
      <c r="E151" s="175" t="s">
        <v>1</v>
      </c>
      <c r="F151" s="176" t="s">
        <v>169</v>
      </c>
      <c r="H151" s="177">
        <v>25</v>
      </c>
      <c r="I151" s="178"/>
      <c r="L151" s="174"/>
      <c r="M151" s="179"/>
      <c r="N151" s="180"/>
      <c r="O151" s="180"/>
      <c r="P151" s="180"/>
      <c r="Q151" s="180"/>
      <c r="R151" s="180"/>
      <c r="S151" s="180"/>
      <c r="T151" s="181"/>
      <c r="AT151" s="175" t="s">
        <v>144</v>
      </c>
      <c r="AU151" s="175" t="s">
        <v>83</v>
      </c>
      <c r="AV151" s="14" t="s">
        <v>83</v>
      </c>
      <c r="AW151" s="14" t="s">
        <v>32</v>
      </c>
      <c r="AX151" s="14" t="s">
        <v>81</v>
      </c>
      <c r="AY151" s="175" t="s">
        <v>133</v>
      </c>
    </row>
    <row r="152" spans="1:65" s="2" customFormat="1" ht="24.2" customHeight="1">
      <c r="A152" s="32"/>
      <c r="B152" s="148"/>
      <c r="C152" s="149" t="s">
        <v>134</v>
      </c>
      <c r="D152" s="149" t="s">
        <v>136</v>
      </c>
      <c r="E152" s="150" t="s">
        <v>170</v>
      </c>
      <c r="F152" s="151" t="s">
        <v>171</v>
      </c>
      <c r="G152" s="152" t="s">
        <v>139</v>
      </c>
      <c r="H152" s="153">
        <v>15</v>
      </c>
      <c r="I152" s="154"/>
      <c r="J152" s="155">
        <f>ROUND(I152*H152,2)</f>
        <v>0</v>
      </c>
      <c r="K152" s="151" t="s">
        <v>149</v>
      </c>
      <c r="L152" s="33"/>
      <c r="M152" s="156" t="s">
        <v>1</v>
      </c>
      <c r="N152" s="157" t="s">
        <v>40</v>
      </c>
      <c r="O152" s="58"/>
      <c r="P152" s="158">
        <f>O152*H152</f>
        <v>0</v>
      </c>
      <c r="Q152" s="158">
        <v>7.3499999999999998E-3</v>
      </c>
      <c r="R152" s="158">
        <f>Q152*H152</f>
        <v>0.11025</v>
      </c>
      <c r="S152" s="158">
        <v>0</v>
      </c>
      <c r="T152" s="15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0" t="s">
        <v>140</v>
      </c>
      <c r="AT152" s="160" t="s">
        <v>136</v>
      </c>
      <c r="AU152" s="160" t="s">
        <v>83</v>
      </c>
      <c r="AY152" s="17" t="s">
        <v>133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7" t="s">
        <v>81</v>
      </c>
      <c r="BK152" s="161">
        <f>ROUND(I152*H152,2)</f>
        <v>0</v>
      </c>
      <c r="BL152" s="17" t="s">
        <v>140</v>
      </c>
      <c r="BM152" s="160" t="s">
        <v>172</v>
      </c>
    </row>
    <row r="153" spans="1:65" s="2" customFormat="1" ht="19.5">
      <c r="A153" s="32"/>
      <c r="B153" s="33"/>
      <c r="C153" s="32"/>
      <c r="D153" s="162" t="s">
        <v>142</v>
      </c>
      <c r="E153" s="32"/>
      <c r="F153" s="163" t="s">
        <v>173</v>
      </c>
      <c r="G153" s="32"/>
      <c r="H153" s="32"/>
      <c r="I153" s="164"/>
      <c r="J153" s="32"/>
      <c r="K153" s="32"/>
      <c r="L153" s="33"/>
      <c r="M153" s="165"/>
      <c r="N153" s="166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142</v>
      </c>
      <c r="AU153" s="17" t="s">
        <v>83</v>
      </c>
    </row>
    <row r="154" spans="1:65" s="13" customFormat="1">
      <c r="B154" s="167"/>
      <c r="D154" s="162" t="s">
        <v>144</v>
      </c>
      <c r="E154" s="168" t="s">
        <v>1</v>
      </c>
      <c r="F154" s="169" t="s">
        <v>174</v>
      </c>
      <c r="H154" s="168" t="s">
        <v>1</v>
      </c>
      <c r="I154" s="170"/>
      <c r="L154" s="167"/>
      <c r="M154" s="171"/>
      <c r="N154" s="172"/>
      <c r="O154" s="172"/>
      <c r="P154" s="172"/>
      <c r="Q154" s="172"/>
      <c r="R154" s="172"/>
      <c r="S154" s="172"/>
      <c r="T154" s="173"/>
      <c r="AT154" s="168" t="s">
        <v>144</v>
      </c>
      <c r="AU154" s="168" t="s">
        <v>83</v>
      </c>
      <c r="AV154" s="13" t="s">
        <v>81</v>
      </c>
      <c r="AW154" s="13" t="s">
        <v>32</v>
      </c>
      <c r="AX154" s="13" t="s">
        <v>75</v>
      </c>
      <c r="AY154" s="168" t="s">
        <v>133</v>
      </c>
    </row>
    <row r="155" spans="1:65" s="14" customFormat="1">
      <c r="B155" s="174"/>
      <c r="D155" s="162" t="s">
        <v>144</v>
      </c>
      <c r="E155" s="175" t="s">
        <v>1</v>
      </c>
      <c r="F155" s="176" t="s">
        <v>8</v>
      </c>
      <c r="H155" s="177">
        <v>15</v>
      </c>
      <c r="I155" s="178"/>
      <c r="L155" s="174"/>
      <c r="M155" s="179"/>
      <c r="N155" s="180"/>
      <c r="O155" s="180"/>
      <c r="P155" s="180"/>
      <c r="Q155" s="180"/>
      <c r="R155" s="180"/>
      <c r="S155" s="180"/>
      <c r="T155" s="181"/>
      <c r="AT155" s="175" t="s">
        <v>144</v>
      </c>
      <c r="AU155" s="175" t="s">
        <v>83</v>
      </c>
      <c r="AV155" s="14" t="s">
        <v>83</v>
      </c>
      <c r="AW155" s="14" t="s">
        <v>32</v>
      </c>
      <c r="AX155" s="14" t="s">
        <v>81</v>
      </c>
      <c r="AY155" s="175" t="s">
        <v>133</v>
      </c>
    </row>
    <row r="156" spans="1:65" s="2" customFormat="1" ht="24.2" customHeight="1">
      <c r="A156" s="32"/>
      <c r="B156" s="148"/>
      <c r="C156" s="149" t="s">
        <v>175</v>
      </c>
      <c r="D156" s="149" t="s">
        <v>136</v>
      </c>
      <c r="E156" s="150" t="s">
        <v>176</v>
      </c>
      <c r="F156" s="151" t="s">
        <v>177</v>
      </c>
      <c r="G156" s="152" t="s">
        <v>139</v>
      </c>
      <c r="H156" s="153">
        <v>15</v>
      </c>
      <c r="I156" s="154"/>
      <c r="J156" s="155">
        <f>ROUND(I156*H156,2)</f>
        <v>0</v>
      </c>
      <c r="K156" s="151" t="s">
        <v>149</v>
      </c>
      <c r="L156" s="33"/>
      <c r="M156" s="156" t="s">
        <v>1</v>
      </c>
      <c r="N156" s="157" t="s">
        <v>40</v>
      </c>
      <c r="O156" s="58"/>
      <c r="P156" s="158">
        <f>O156*H156</f>
        <v>0</v>
      </c>
      <c r="Q156" s="158">
        <v>2.1000000000000001E-2</v>
      </c>
      <c r="R156" s="158">
        <f>Q156*H156</f>
        <v>0.315</v>
      </c>
      <c r="S156" s="158">
        <v>0</v>
      </c>
      <c r="T156" s="15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0" t="s">
        <v>140</v>
      </c>
      <c r="AT156" s="160" t="s">
        <v>136</v>
      </c>
      <c r="AU156" s="160" t="s">
        <v>83</v>
      </c>
      <c r="AY156" s="17" t="s">
        <v>133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81</v>
      </c>
      <c r="BK156" s="161">
        <f>ROUND(I156*H156,2)</f>
        <v>0</v>
      </c>
      <c r="BL156" s="17" t="s">
        <v>140</v>
      </c>
      <c r="BM156" s="160" t="s">
        <v>178</v>
      </c>
    </row>
    <row r="157" spans="1:65" s="2" customFormat="1" ht="19.5">
      <c r="A157" s="32"/>
      <c r="B157" s="33"/>
      <c r="C157" s="32"/>
      <c r="D157" s="162" t="s">
        <v>142</v>
      </c>
      <c r="E157" s="32"/>
      <c r="F157" s="163" t="s">
        <v>179</v>
      </c>
      <c r="G157" s="32"/>
      <c r="H157" s="32"/>
      <c r="I157" s="164"/>
      <c r="J157" s="32"/>
      <c r="K157" s="32"/>
      <c r="L157" s="33"/>
      <c r="M157" s="165"/>
      <c r="N157" s="166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142</v>
      </c>
      <c r="AU157" s="17" t="s">
        <v>83</v>
      </c>
    </row>
    <row r="158" spans="1:65" s="2" customFormat="1" ht="24.2" customHeight="1">
      <c r="A158" s="32"/>
      <c r="B158" s="148"/>
      <c r="C158" s="149" t="s">
        <v>180</v>
      </c>
      <c r="D158" s="149" t="s">
        <v>136</v>
      </c>
      <c r="E158" s="150" t="s">
        <v>181</v>
      </c>
      <c r="F158" s="151" t="s">
        <v>182</v>
      </c>
      <c r="G158" s="152" t="s">
        <v>139</v>
      </c>
      <c r="H158" s="153">
        <v>75</v>
      </c>
      <c r="I158" s="154"/>
      <c r="J158" s="155">
        <f>ROUND(I158*H158,2)</f>
        <v>0</v>
      </c>
      <c r="K158" s="151" t="s">
        <v>149</v>
      </c>
      <c r="L158" s="33"/>
      <c r="M158" s="156" t="s">
        <v>1</v>
      </c>
      <c r="N158" s="157" t="s">
        <v>40</v>
      </c>
      <c r="O158" s="58"/>
      <c r="P158" s="158">
        <f>O158*H158</f>
        <v>0</v>
      </c>
      <c r="Q158" s="158">
        <v>1.0500000000000001E-2</v>
      </c>
      <c r="R158" s="158">
        <f>Q158*H158</f>
        <v>0.78750000000000009</v>
      </c>
      <c r="S158" s="158">
        <v>0</v>
      </c>
      <c r="T158" s="15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0" t="s">
        <v>140</v>
      </c>
      <c r="AT158" s="160" t="s">
        <v>136</v>
      </c>
      <c r="AU158" s="160" t="s">
        <v>83</v>
      </c>
      <c r="AY158" s="17" t="s">
        <v>133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7" t="s">
        <v>81</v>
      </c>
      <c r="BK158" s="161">
        <f>ROUND(I158*H158,2)</f>
        <v>0</v>
      </c>
      <c r="BL158" s="17" t="s">
        <v>140</v>
      </c>
      <c r="BM158" s="160" t="s">
        <v>183</v>
      </c>
    </row>
    <row r="159" spans="1:65" s="2" customFormat="1" ht="29.25">
      <c r="A159" s="32"/>
      <c r="B159" s="33"/>
      <c r="C159" s="32"/>
      <c r="D159" s="162" t="s">
        <v>142</v>
      </c>
      <c r="E159" s="32"/>
      <c r="F159" s="163" t="s">
        <v>184</v>
      </c>
      <c r="G159" s="32"/>
      <c r="H159" s="32"/>
      <c r="I159" s="164"/>
      <c r="J159" s="32"/>
      <c r="K159" s="32"/>
      <c r="L159" s="33"/>
      <c r="M159" s="165"/>
      <c r="N159" s="166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142</v>
      </c>
      <c r="AU159" s="17" t="s">
        <v>83</v>
      </c>
    </row>
    <row r="160" spans="1:65" s="14" customFormat="1">
      <c r="B160" s="174"/>
      <c r="D160" s="162" t="s">
        <v>144</v>
      </c>
      <c r="F160" s="176" t="s">
        <v>185</v>
      </c>
      <c r="H160" s="177">
        <v>75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144</v>
      </c>
      <c r="AU160" s="175" t="s">
        <v>83</v>
      </c>
      <c r="AV160" s="14" t="s">
        <v>83</v>
      </c>
      <c r="AW160" s="14" t="s">
        <v>3</v>
      </c>
      <c r="AX160" s="14" t="s">
        <v>81</v>
      </c>
      <c r="AY160" s="175" t="s">
        <v>133</v>
      </c>
    </row>
    <row r="161" spans="1:65" s="2" customFormat="1" ht="16.5" customHeight="1">
      <c r="A161" s="32"/>
      <c r="B161" s="148"/>
      <c r="C161" s="149" t="s">
        <v>186</v>
      </c>
      <c r="D161" s="149" t="s">
        <v>136</v>
      </c>
      <c r="E161" s="150" t="s">
        <v>187</v>
      </c>
      <c r="F161" s="151" t="s">
        <v>188</v>
      </c>
      <c r="G161" s="152" t="s">
        <v>139</v>
      </c>
      <c r="H161" s="153">
        <v>165</v>
      </c>
      <c r="I161" s="154"/>
      <c r="J161" s="155">
        <f>ROUND(I161*H161,2)</f>
        <v>0</v>
      </c>
      <c r="K161" s="151" t="s">
        <v>1</v>
      </c>
      <c r="L161" s="33"/>
      <c r="M161" s="156" t="s">
        <v>1</v>
      </c>
      <c r="N161" s="157" t="s">
        <v>40</v>
      </c>
      <c r="O161" s="58"/>
      <c r="P161" s="158">
        <f>O161*H161</f>
        <v>0</v>
      </c>
      <c r="Q161" s="158">
        <v>2.5999999999999998E-4</v>
      </c>
      <c r="R161" s="158">
        <f>Q161*H161</f>
        <v>4.2899999999999994E-2</v>
      </c>
      <c r="S161" s="158">
        <v>0</v>
      </c>
      <c r="T161" s="15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0" t="s">
        <v>140</v>
      </c>
      <c r="AT161" s="160" t="s">
        <v>136</v>
      </c>
      <c r="AU161" s="160" t="s">
        <v>83</v>
      </c>
      <c r="AY161" s="17" t="s">
        <v>133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81</v>
      </c>
      <c r="BK161" s="161">
        <f>ROUND(I161*H161,2)</f>
        <v>0</v>
      </c>
      <c r="BL161" s="17" t="s">
        <v>140</v>
      </c>
      <c r="BM161" s="160" t="s">
        <v>189</v>
      </c>
    </row>
    <row r="162" spans="1:65" s="2" customFormat="1" ht="19.5">
      <c r="A162" s="32"/>
      <c r="B162" s="33"/>
      <c r="C162" s="32"/>
      <c r="D162" s="162" t="s">
        <v>142</v>
      </c>
      <c r="E162" s="32"/>
      <c r="F162" s="163" t="s">
        <v>190</v>
      </c>
      <c r="G162" s="32"/>
      <c r="H162" s="32"/>
      <c r="I162" s="164"/>
      <c r="J162" s="32"/>
      <c r="K162" s="32"/>
      <c r="L162" s="33"/>
      <c r="M162" s="165"/>
      <c r="N162" s="166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142</v>
      </c>
      <c r="AU162" s="17" t="s">
        <v>83</v>
      </c>
    </row>
    <row r="163" spans="1:65" s="14" customFormat="1">
      <c r="B163" s="174"/>
      <c r="D163" s="162" t="s">
        <v>144</v>
      </c>
      <c r="E163" s="175" t="s">
        <v>1</v>
      </c>
      <c r="F163" s="176" t="s">
        <v>8</v>
      </c>
      <c r="H163" s="177">
        <v>15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144</v>
      </c>
      <c r="AU163" s="175" t="s">
        <v>83</v>
      </c>
      <c r="AV163" s="14" t="s">
        <v>83</v>
      </c>
      <c r="AW163" s="14" t="s">
        <v>32</v>
      </c>
      <c r="AX163" s="14" t="s">
        <v>75</v>
      </c>
      <c r="AY163" s="175" t="s">
        <v>133</v>
      </c>
    </row>
    <row r="164" spans="1:65" s="13" customFormat="1" ht="22.5">
      <c r="B164" s="167"/>
      <c r="D164" s="162" t="s">
        <v>144</v>
      </c>
      <c r="E164" s="168" t="s">
        <v>1</v>
      </c>
      <c r="F164" s="169" t="s">
        <v>168</v>
      </c>
      <c r="H164" s="168" t="s">
        <v>1</v>
      </c>
      <c r="I164" s="170"/>
      <c r="L164" s="167"/>
      <c r="M164" s="171"/>
      <c r="N164" s="172"/>
      <c r="O164" s="172"/>
      <c r="P164" s="172"/>
      <c r="Q164" s="172"/>
      <c r="R164" s="172"/>
      <c r="S164" s="172"/>
      <c r="T164" s="173"/>
      <c r="AT164" s="168" t="s">
        <v>144</v>
      </c>
      <c r="AU164" s="168" t="s">
        <v>83</v>
      </c>
      <c r="AV164" s="13" t="s">
        <v>81</v>
      </c>
      <c r="AW164" s="13" t="s">
        <v>32</v>
      </c>
      <c r="AX164" s="13" t="s">
        <v>75</v>
      </c>
      <c r="AY164" s="168" t="s">
        <v>133</v>
      </c>
    </row>
    <row r="165" spans="1:65" s="14" customFormat="1">
      <c r="B165" s="174"/>
      <c r="D165" s="162" t="s">
        <v>144</v>
      </c>
      <c r="E165" s="175" t="s">
        <v>1</v>
      </c>
      <c r="F165" s="176" t="s">
        <v>191</v>
      </c>
      <c r="H165" s="177">
        <v>150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144</v>
      </c>
      <c r="AU165" s="175" t="s">
        <v>83</v>
      </c>
      <c r="AV165" s="14" t="s">
        <v>83</v>
      </c>
      <c r="AW165" s="14" t="s">
        <v>32</v>
      </c>
      <c r="AX165" s="14" t="s">
        <v>75</v>
      </c>
      <c r="AY165" s="175" t="s">
        <v>133</v>
      </c>
    </row>
    <row r="166" spans="1:65" s="15" customFormat="1">
      <c r="B166" s="182"/>
      <c r="D166" s="162" t="s">
        <v>144</v>
      </c>
      <c r="E166" s="183" t="s">
        <v>1</v>
      </c>
      <c r="F166" s="184" t="s">
        <v>192</v>
      </c>
      <c r="H166" s="185">
        <v>165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83" t="s">
        <v>144</v>
      </c>
      <c r="AU166" s="183" t="s">
        <v>83</v>
      </c>
      <c r="AV166" s="15" t="s">
        <v>140</v>
      </c>
      <c r="AW166" s="15" t="s">
        <v>32</v>
      </c>
      <c r="AX166" s="15" t="s">
        <v>81</v>
      </c>
      <c r="AY166" s="183" t="s">
        <v>133</v>
      </c>
    </row>
    <row r="167" spans="1:65" s="2" customFormat="1" ht="24.2" customHeight="1">
      <c r="A167" s="32"/>
      <c r="B167" s="148"/>
      <c r="C167" s="149" t="s">
        <v>193</v>
      </c>
      <c r="D167" s="149" t="s">
        <v>136</v>
      </c>
      <c r="E167" s="150" t="s">
        <v>194</v>
      </c>
      <c r="F167" s="151" t="s">
        <v>195</v>
      </c>
      <c r="G167" s="152" t="s">
        <v>139</v>
      </c>
      <c r="H167" s="153">
        <v>330</v>
      </c>
      <c r="I167" s="154"/>
      <c r="J167" s="155">
        <f>ROUND(I167*H167,2)</f>
        <v>0</v>
      </c>
      <c r="K167" s="151" t="s">
        <v>149</v>
      </c>
      <c r="L167" s="33"/>
      <c r="M167" s="156" t="s">
        <v>1</v>
      </c>
      <c r="N167" s="157" t="s">
        <v>40</v>
      </c>
      <c r="O167" s="58"/>
      <c r="P167" s="158">
        <f>O167*H167</f>
        <v>0</v>
      </c>
      <c r="Q167" s="158">
        <v>4.3800000000000002E-3</v>
      </c>
      <c r="R167" s="158">
        <f>Q167*H167</f>
        <v>1.4454</v>
      </c>
      <c r="S167" s="158">
        <v>0</v>
      </c>
      <c r="T167" s="15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0" t="s">
        <v>140</v>
      </c>
      <c r="AT167" s="160" t="s">
        <v>136</v>
      </c>
      <c r="AU167" s="160" t="s">
        <v>83</v>
      </c>
      <c r="AY167" s="17" t="s">
        <v>133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7" t="s">
        <v>81</v>
      </c>
      <c r="BK167" s="161">
        <f>ROUND(I167*H167,2)</f>
        <v>0</v>
      </c>
      <c r="BL167" s="17" t="s">
        <v>140</v>
      </c>
      <c r="BM167" s="160" t="s">
        <v>196</v>
      </c>
    </row>
    <row r="168" spans="1:65" s="2" customFormat="1" ht="19.5">
      <c r="A168" s="32"/>
      <c r="B168" s="33"/>
      <c r="C168" s="32"/>
      <c r="D168" s="162" t="s">
        <v>142</v>
      </c>
      <c r="E168" s="32"/>
      <c r="F168" s="163" t="s">
        <v>197</v>
      </c>
      <c r="G168" s="32"/>
      <c r="H168" s="32"/>
      <c r="I168" s="164"/>
      <c r="J168" s="32"/>
      <c r="K168" s="32"/>
      <c r="L168" s="33"/>
      <c r="M168" s="165"/>
      <c r="N168" s="166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142</v>
      </c>
      <c r="AU168" s="17" t="s">
        <v>83</v>
      </c>
    </row>
    <row r="169" spans="1:65" s="13" customFormat="1">
      <c r="B169" s="167"/>
      <c r="D169" s="162" t="s">
        <v>144</v>
      </c>
      <c r="E169" s="168" t="s">
        <v>1</v>
      </c>
      <c r="F169" s="169" t="s">
        <v>152</v>
      </c>
      <c r="H169" s="168" t="s">
        <v>1</v>
      </c>
      <c r="I169" s="170"/>
      <c r="L169" s="167"/>
      <c r="M169" s="171"/>
      <c r="N169" s="172"/>
      <c r="O169" s="172"/>
      <c r="P169" s="172"/>
      <c r="Q169" s="172"/>
      <c r="R169" s="172"/>
      <c r="S169" s="172"/>
      <c r="T169" s="173"/>
      <c r="AT169" s="168" t="s">
        <v>144</v>
      </c>
      <c r="AU169" s="168" t="s">
        <v>83</v>
      </c>
      <c r="AV169" s="13" t="s">
        <v>81</v>
      </c>
      <c r="AW169" s="13" t="s">
        <v>32</v>
      </c>
      <c r="AX169" s="13" t="s">
        <v>75</v>
      </c>
      <c r="AY169" s="168" t="s">
        <v>133</v>
      </c>
    </row>
    <row r="170" spans="1:65" s="14" customFormat="1">
      <c r="B170" s="174"/>
      <c r="D170" s="162" t="s">
        <v>144</v>
      </c>
      <c r="E170" s="175" t="s">
        <v>1</v>
      </c>
      <c r="F170" s="176" t="s">
        <v>198</v>
      </c>
      <c r="H170" s="177">
        <v>330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144</v>
      </c>
      <c r="AU170" s="175" t="s">
        <v>83</v>
      </c>
      <c r="AV170" s="14" t="s">
        <v>83</v>
      </c>
      <c r="AW170" s="14" t="s">
        <v>32</v>
      </c>
      <c r="AX170" s="14" t="s">
        <v>81</v>
      </c>
      <c r="AY170" s="175" t="s">
        <v>133</v>
      </c>
    </row>
    <row r="171" spans="1:65" s="2" customFormat="1" ht="24.2" customHeight="1">
      <c r="A171" s="32"/>
      <c r="B171" s="148"/>
      <c r="C171" s="149" t="s">
        <v>199</v>
      </c>
      <c r="D171" s="149" t="s">
        <v>136</v>
      </c>
      <c r="E171" s="150" t="s">
        <v>200</v>
      </c>
      <c r="F171" s="151" t="s">
        <v>201</v>
      </c>
      <c r="G171" s="152" t="s">
        <v>139</v>
      </c>
      <c r="H171" s="153">
        <v>135</v>
      </c>
      <c r="I171" s="154"/>
      <c r="J171" s="155">
        <f>ROUND(I171*H171,2)</f>
        <v>0</v>
      </c>
      <c r="K171" s="151" t="s">
        <v>149</v>
      </c>
      <c r="L171" s="33"/>
      <c r="M171" s="156" t="s">
        <v>1</v>
      </c>
      <c r="N171" s="157" t="s">
        <v>40</v>
      </c>
      <c r="O171" s="58"/>
      <c r="P171" s="158">
        <f>O171*H171</f>
        <v>0</v>
      </c>
      <c r="Q171" s="158">
        <v>2.5999999999999998E-4</v>
      </c>
      <c r="R171" s="158">
        <f>Q171*H171</f>
        <v>3.5099999999999999E-2</v>
      </c>
      <c r="S171" s="158">
        <v>0</v>
      </c>
      <c r="T171" s="15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0" t="s">
        <v>140</v>
      </c>
      <c r="AT171" s="160" t="s">
        <v>136</v>
      </c>
      <c r="AU171" s="160" t="s">
        <v>83</v>
      </c>
      <c r="AY171" s="17" t="s">
        <v>133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81</v>
      </c>
      <c r="BK171" s="161">
        <f>ROUND(I171*H171,2)</f>
        <v>0</v>
      </c>
      <c r="BL171" s="17" t="s">
        <v>140</v>
      </c>
      <c r="BM171" s="160" t="s">
        <v>202</v>
      </c>
    </row>
    <row r="172" spans="1:65" s="2" customFormat="1" ht="19.5">
      <c r="A172" s="32"/>
      <c r="B172" s="33"/>
      <c r="C172" s="32"/>
      <c r="D172" s="162" t="s">
        <v>142</v>
      </c>
      <c r="E172" s="32"/>
      <c r="F172" s="163" t="s">
        <v>203</v>
      </c>
      <c r="G172" s="32"/>
      <c r="H172" s="32"/>
      <c r="I172" s="164"/>
      <c r="J172" s="32"/>
      <c r="K172" s="32"/>
      <c r="L172" s="33"/>
      <c r="M172" s="165"/>
      <c r="N172" s="166"/>
      <c r="O172" s="58"/>
      <c r="P172" s="58"/>
      <c r="Q172" s="58"/>
      <c r="R172" s="58"/>
      <c r="S172" s="58"/>
      <c r="T172" s="59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142</v>
      </c>
      <c r="AU172" s="17" t="s">
        <v>83</v>
      </c>
    </row>
    <row r="173" spans="1:65" s="14" customFormat="1">
      <c r="B173" s="174"/>
      <c r="D173" s="162" t="s">
        <v>144</v>
      </c>
      <c r="E173" s="175" t="s">
        <v>1</v>
      </c>
      <c r="F173" s="176" t="s">
        <v>8</v>
      </c>
      <c r="H173" s="177">
        <v>15</v>
      </c>
      <c r="I173" s="178"/>
      <c r="L173" s="174"/>
      <c r="M173" s="179"/>
      <c r="N173" s="180"/>
      <c r="O173" s="180"/>
      <c r="P173" s="180"/>
      <c r="Q173" s="180"/>
      <c r="R173" s="180"/>
      <c r="S173" s="180"/>
      <c r="T173" s="181"/>
      <c r="AT173" s="175" t="s">
        <v>144</v>
      </c>
      <c r="AU173" s="175" t="s">
        <v>83</v>
      </c>
      <c r="AV173" s="14" t="s">
        <v>83</v>
      </c>
      <c r="AW173" s="14" t="s">
        <v>32</v>
      </c>
      <c r="AX173" s="14" t="s">
        <v>75</v>
      </c>
      <c r="AY173" s="175" t="s">
        <v>133</v>
      </c>
    </row>
    <row r="174" spans="1:65" s="13" customFormat="1">
      <c r="B174" s="167"/>
      <c r="D174" s="162" t="s">
        <v>144</v>
      </c>
      <c r="E174" s="168" t="s">
        <v>1</v>
      </c>
      <c r="F174" s="169" t="s">
        <v>204</v>
      </c>
      <c r="H174" s="168" t="s">
        <v>1</v>
      </c>
      <c r="I174" s="170"/>
      <c r="L174" s="167"/>
      <c r="M174" s="171"/>
      <c r="N174" s="172"/>
      <c r="O174" s="172"/>
      <c r="P174" s="172"/>
      <c r="Q174" s="172"/>
      <c r="R174" s="172"/>
      <c r="S174" s="172"/>
      <c r="T174" s="173"/>
      <c r="AT174" s="168" t="s">
        <v>144</v>
      </c>
      <c r="AU174" s="168" t="s">
        <v>83</v>
      </c>
      <c r="AV174" s="13" t="s">
        <v>81</v>
      </c>
      <c r="AW174" s="13" t="s">
        <v>32</v>
      </c>
      <c r="AX174" s="13" t="s">
        <v>75</v>
      </c>
      <c r="AY174" s="168" t="s">
        <v>133</v>
      </c>
    </row>
    <row r="175" spans="1:65" s="14" customFormat="1">
      <c r="B175" s="174"/>
      <c r="D175" s="162" t="s">
        <v>144</v>
      </c>
      <c r="E175" s="175" t="s">
        <v>1</v>
      </c>
      <c r="F175" s="176" t="s">
        <v>205</v>
      </c>
      <c r="H175" s="177">
        <v>120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144</v>
      </c>
      <c r="AU175" s="175" t="s">
        <v>83</v>
      </c>
      <c r="AV175" s="14" t="s">
        <v>83</v>
      </c>
      <c r="AW175" s="14" t="s">
        <v>32</v>
      </c>
      <c r="AX175" s="14" t="s">
        <v>75</v>
      </c>
      <c r="AY175" s="175" t="s">
        <v>133</v>
      </c>
    </row>
    <row r="176" spans="1:65" s="15" customFormat="1">
      <c r="B176" s="182"/>
      <c r="D176" s="162" t="s">
        <v>144</v>
      </c>
      <c r="E176" s="183" t="s">
        <v>1</v>
      </c>
      <c r="F176" s="184" t="s">
        <v>192</v>
      </c>
      <c r="H176" s="185">
        <v>135</v>
      </c>
      <c r="I176" s="186"/>
      <c r="L176" s="182"/>
      <c r="M176" s="187"/>
      <c r="N176" s="188"/>
      <c r="O176" s="188"/>
      <c r="P176" s="188"/>
      <c r="Q176" s="188"/>
      <c r="R176" s="188"/>
      <c r="S176" s="188"/>
      <c r="T176" s="189"/>
      <c r="AT176" s="183" t="s">
        <v>144</v>
      </c>
      <c r="AU176" s="183" t="s">
        <v>83</v>
      </c>
      <c r="AV176" s="15" t="s">
        <v>140</v>
      </c>
      <c r="AW176" s="15" t="s">
        <v>32</v>
      </c>
      <c r="AX176" s="15" t="s">
        <v>81</v>
      </c>
      <c r="AY176" s="183" t="s">
        <v>133</v>
      </c>
    </row>
    <row r="177" spans="1:65" s="2" customFormat="1" ht="24.2" customHeight="1">
      <c r="A177" s="32"/>
      <c r="B177" s="148"/>
      <c r="C177" s="149" t="s">
        <v>206</v>
      </c>
      <c r="D177" s="149" t="s">
        <v>136</v>
      </c>
      <c r="E177" s="150" t="s">
        <v>207</v>
      </c>
      <c r="F177" s="151" t="s">
        <v>208</v>
      </c>
      <c r="G177" s="152" t="s">
        <v>139</v>
      </c>
      <c r="H177" s="153">
        <v>135</v>
      </c>
      <c r="I177" s="154"/>
      <c r="J177" s="155">
        <f>ROUND(I177*H177,2)</f>
        <v>0</v>
      </c>
      <c r="K177" s="151" t="s">
        <v>149</v>
      </c>
      <c r="L177" s="33"/>
      <c r="M177" s="156" t="s">
        <v>1</v>
      </c>
      <c r="N177" s="157" t="s">
        <v>40</v>
      </c>
      <c r="O177" s="58"/>
      <c r="P177" s="158">
        <f>O177*H177</f>
        <v>0</v>
      </c>
      <c r="Q177" s="158">
        <v>1.103E-2</v>
      </c>
      <c r="R177" s="158">
        <f>Q177*H177</f>
        <v>1.48905</v>
      </c>
      <c r="S177" s="158">
        <v>0</v>
      </c>
      <c r="T177" s="15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0" t="s">
        <v>140</v>
      </c>
      <c r="AT177" s="160" t="s">
        <v>136</v>
      </c>
      <c r="AU177" s="160" t="s">
        <v>83</v>
      </c>
      <c r="AY177" s="17" t="s">
        <v>133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7" t="s">
        <v>81</v>
      </c>
      <c r="BK177" s="161">
        <f>ROUND(I177*H177,2)</f>
        <v>0</v>
      </c>
      <c r="BL177" s="17" t="s">
        <v>140</v>
      </c>
      <c r="BM177" s="160" t="s">
        <v>209</v>
      </c>
    </row>
    <row r="178" spans="1:65" s="2" customFormat="1" ht="29.25">
      <c r="A178" s="32"/>
      <c r="B178" s="33"/>
      <c r="C178" s="32"/>
      <c r="D178" s="162" t="s">
        <v>142</v>
      </c>
      <c r="E178" s="32"/>
      <c r="F178" s="163" t="s">
        <v>210</v>
      </c>
      <c r="G178" s="32"/>
      <c r="H178" s="32"/>
      <c r="I178" s="164"/>
      <c r="J178" s="32"/>
      <c r="K178" s="32"/>
      <c r="L178" s="33"/>
      <c r="M178" s="165"/>
      <c r="N178" s="166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142</v>
      </c>
      <c r="AU178" s="17" t="s">
        <v>83</v>
      </c>
    </row>
    <row r="179" spans="1:65" s="12" customFormat="1" ht="22.9" customHeight="1">
      <c r="B179" s="135"/>
      <c r="D179" s="136" t="s">
        <v>74</v>
      </c>
      <c r="E179" s="146" t="s">
        <v>186</v>
      </c>
      <c r="F179" s="146" t="s">
        <v>211</v>
      </c>
      <c r="I179" s="138"/>
      <c r="J179" s="147">
        <f>BK179</f>
        <v>0</v>
      </c>
      <c r="L179" s="135"/>
      <c r="M179" s="140"/>
      <c r="N179" s="141"/>
      <c r="O179" s="141"/>
      <c r="P179" s="142">
        <f>SUM(P180:P201)</f>
        <v>0</v>
      </c>
      <c r="Q179" s="141"/>
      <c r="R179" s="142">
        <f>SUM(R180:R201)</f>
        <v>8.4499999999999992E-2</v>
      </c>
      <c r="S179" s="141"/>
      <c r="T179" s="143">
        <f>SUM(T180:T201)</f>
        <v>5.1899999999999995</v>
      </c>
      <c r="AR179" s="136" t="s">
        <v>81</v>
      </c>
      <c r="AT179" s="144" t="s">
        <v>74</v>
      </c>
      <c r="AU179" s="144" t="s">
        <v>81</v>
      </c>
      <c r="AY179" s="136" t="s">
        <v>133</v>
      </c>
      <c r="BK179" s="145">
        <f>SUM(BK180:BK201)</f>
        <v>0</v>
      </c>
    </row>
    <row r="180" spans="1:65" s="2" customFormat="1" ht="33" customHeight="1">
      <c r="A180" s="32"/>
      <c r="B180" s="148"/>
      <c r="C180" s="149" t="s">
        <v>212</v>
      </c>
      <c r="D180" s="149" t="s">
        <v>136</v>
      </c>
      <c r="E180" s="150" t="s">
        <v>213</v>
      </c>
      <c r="F180" s="151" t="s">
        <v>214</v>
      </c>
      <c r="G180" s="152" t="s">
        <v>139</v>
      </c>
      <c r="H180" s="153">
        <v>650</v>
      </c>
      <c r="I180" s="154"/>
      <c r="J180" s="155">
        <f>ROUND(I180*H180,2)</f>
        <v>0</v>
      </c>
      <c r="K180" s="151" t="s">
        <v>149</v>
      </c>
      <c r="L180" s="33"/>
      <c r="M180" s="156" t="s">
        <v>1</v>
      </c>
      <c r="N180" s="157" t="s">
        <v>40</v>
      </c>
      <c r="O180" s="58"/>
      <c r="P180" s="158">
        <f>O180*H180</f>
        <v>0</v>
      </c>
      <c r="Q180" s="158">
        <v>1.2999999999999999E-4</v>
      </c>
      <c r="R180" s="158">
        <f>Q180*H180</f>
        <v>8.4499999999999992E-2</v>
      </c>
      <c r="S180" s="158">
        <v>0</v>
      </c>
      <c r="T180" s="15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0" t="s">
        <v>140</v>
      </c>
      <c r="AT180" s="160" t="s">
        <v>136</v>
      </c>
      <c r="AU180" s="160" t="s">
        <v>83</v>
      </c>
      <c r="AY180" s="17" t="s">
        <v>133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81</v>
      </c>
      <c r="BK180" s="161">
        <f>ROUND(I180*H180,2)</f>
        <v>0</v>
      </c>
      <c r="BL180" s="17" t="s">
        <v>140</v>
      </c>
      <c r="BM180" s="160" t="s">
        <v>215</v>
      </c>
    </row>
    <row r="181" spans="1:65" s="2" customFormat="1" ht="19.5">
      <c r="A181" s="32"/>
      <c r="B181" s="33"/>
      <c r="C181" s="32"/>
      <c r="D181" s="162" t="s">
        <v>142</v>
      </c>
      <c r="E181" s="32"/>
      <c r="F181" s="163" t="s">
        <v>216</v>
      </c>
      <c r="G181" s="32"/>
      <c r="H181" s="32"/>
      <c r="I181" s="164"/>
      <c r="J181" s="32"/>
      <c r="K181" s="32"/>
      <c r="L181" s="33"/>
      <c r="M181" s="165"/>
      <c r="N181" s="166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142</v>
      </c>
      <c r="AU181" s="17" t="s">
        <v>83</v>
      </c>
    </row>
    <row r="182" spans="1:65" s="14" customFormat="1">
      <c r="B182" s="174"/>
      <c r="D182" s="162" t="s">
        <v>144</v>
      </c>
      <c r="E182" s="175" t="s">
        <v>1</v>
      </c>
      <c r="F182" s="176" t="s">
        <v>217</v>
      </c>
      <c r="H182" s="177">
        <v>650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144</v>
      </c>
      <c r="AU182" s="175" t="s">
        <v>83</v>
      </c>
      <c r="AV182" s="14" t="s">
        <v>83</v>
      </c>
      <c r="AW182" s="14" t="s">
        <v>32</v>
      </c>
      <c r="AX182" s="14" t="s">
        <v>81</v>
      </c>
      <c r="AY182" s="175" t="s">
        <v>133</v>
      </c>
    </row>
    <row r="183" spans="1:65" s="2" customFormat="1" ht="49.15" customHeight="1">
      <c r="A183" s="32"/>
      <c r="B183" s="148"/>
      <c r="C183" s="149" t="s">
        <v>218</v>
      </c>
      <c r="D183" s="149" t="s">
        <v>136</v>
      </c>
      <c r="E183" s="150" t="s">
        <v>219</v>
      </c>
      <c r="F183" s="151" t="s">
        <v>220</v>
      </c>
      <c r="G183" s="152" t="s">
        <v>221</v>
      </c>
      <c r="H183" s="153">
        <v>1</v>
      </c>
      <c r="I183" s="154"/>
      <c r="J183" s="155">
        <f>ROUND(I183*H183,2)</f>
        <v>0</v>
      </c>
      <c r="K183" s="151" t="s">
        <v>1</v>
      </c>
      <c r="L183" s="33"/>
      <c r="M183" s="156" t="s">
        <v>1</v>
      </c>
      <c r="N183" s="157" t="s">
        <v>40</v>
      </c>
      <c r="O183" s="58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0" t="s">
        <v>140</v>
      </c>
      <c r="AT183" s="160" t="s">
        <v>136</v>
      </c>
      <c r="AU183" s="160" t="s">
        <v>83</v>
      </c>
      <c r="AY183" s="17" t="s">
        <v>133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7" t="s">
        <v>81</v>
      </c>
      <c r="BK183" s="161">
        <f>ROUND(I183*H183,2)</f>
        <v>0</v>
      </c>
      <c r="BL183" s="17" t="s">
        <v>140</v>
      </c>
      <c r="BM183" s="160" t="s">
        <v>222</v>
      </c>
    </row>
    <row r="184" spans="1:65" s="2" customFormat="1" ht="29.25">
      <c r="A184" s="32"/>
      <c r="B184" s="33"/>
      <c r="C184" s="32"/>
      <c r="D184" s="162" t="s">
        <v>142</v>
      </c>
      <c r="E184" s="32"/>
      <c r="F184" s="163" t="s">
        <v>220</v>
      </c>
      <c r="G184" s="32"/>
      <c r="H184" s="32"/>
      <c r="I184" s="164"/>
      <c r="J184" s="32"/>
      <c r="K184" s="32"/>
      <c r="L184" s="33"/>
      <c r="M184" s="165"/>
      <c r="N184" s="166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142</v>
      </c>
      <c r="AU184" s="17" t="s">
        <v>83</v>
      </c>
    </row>
    <row r="185" spans="1:65" s="2" customFormat="1" ht="48.75">
      <c r="A185" s="32"/>
      <c r="B185" s="33"/>
      <c r="C185" s="32"/>
      <c r="D185" s="162" t="s">
        <v>223</v>
      </c>
      <c r="E185" s="32"/>
      <c r="F185" s="190" t="s">
        <v>224</v>
      </c>
      <c r="G185" s="32"/>
      <c r="H185" s="32"/>
      <c r="I185" s="164"/>
      <c r="J185" s="32"/>
      <c r="K185" s="32"/>
      <c r="L185" s="33"/>
      <c r="M185" s="165"/>
      <c r="N185" s="166"/>
      <c r="O185" s="58"/>
      <c r="P185" s="58"/>
      <c r="Q185" s="58"/>
      <c r="R185" s="58"/>
      <c r="S185" s="58"/>
      <c r="T185" s="5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223</v>
      </c>
      <c r="AU185" s="17" t="s">
        <v>83</v>
      </c>
    </row>
    <row r="186" spans="1:65" s="14" customFormat="1">
      <c r="B186" s="174"/>
      <c r="D186" s="162" t="s">
        <v>144</v>
      </c>
      <c r="E186" s="175" t="s">
        <v>1</v>
      </c>
      <c r="F186" s="176" t="s">
        <v>81</v>
      </c>
      <c r="H186" s="177">
        <v>1</v>
      </c>
      <c r="I186" s="178"/>
      <c r="L186" s="174"/>
      <c r="M186" s="179"/>
      <c r="N186" s="180"/>
      <c r="O186" s="180"/>
      <c r="P186" s="180"/>
      <c r="Q186" s="180"/>
      <c r="R186" s="180"/>
      <c r="S186" s="180"/>
      <c r="T186" s="181"/>
      <c r="AT186" s="175" t="s">
        <v>144</v>
      </c>
      <c r="AU186" s="175" t="s">
        <v>83</v>
      </c>
      <c r="AV186" s="14" t="s">
        <v>83</v>
      </c>
      <c r="AW186" s="14" t="s">
        <v>32</v>
      </c>
      <c r="AX186" s="14" t="s">
        <v>81</v>
      </c>
      <c r="AY186" s="175" t="s">
        <v>133</v>
      </c>
    </row>
    <row r="187" spans="1:65" s="2" customFormat="1" ht="24.2" customHeight="1">
      <c r="A187" s="32"/>
      <c r="B187" s="148"/>
      <c r="C187" s="149" t="s">
        <v>8</v>
      </c>
      <c r="D187" s="149" t="s">
        <v>136</v>
      </c>
      <c r="E187" s="150" t="s">
        <v>225</v>
      </c>
      <c r="F187" s="151" t="s">
        <v>226</v>
      </c>
      <c r="G187" s="152" t="s">
        <v>221</v>
      </c>
      <c r="H187" s="153">
        <v>1</v>
      </c>
      <c r="I187" s="154"/>
      <c r="J187" s="155">
        <f>ROUND(I187*H187,2)</f>
        <v>0</v>
      </c>
      <c r="K187" s="151" t="s">
        <v>1</v>
      </c>
      <c r="L187" s="33"/>
      <c r="M187" s="156" t="s">
        <v>1</v>
      </c>
      <c r="N187" s="157" t="s">
        <v>40</v>
      </c>
      <c r="O187" s="58"/>
      <c r="P187" s="158">
        <f>O187*H187</f>
        <v>0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0" t="s">
        <v>140</v>
      </c>
      <c r="AT187" s="160" t="s">
        <v>136</v>
      </c>
      <c r="AU187" s="160" t="s">
        <v>83</v>
      </c>
      <c r="AY187" s="17" t="s">
        <v>133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7" t="s">
        <v>81</v>
      </c>
      <c r="BK187" s="161">
        <f>ROUND(I187*H187,2)</f>
        <v>0</v>
      </c>
      <c r="BL187" s="17" t="s">
        <v>140</v>
      </c>
      <c r="BM187" s="160" t="s">
        <v>227</v>
      </c>
    </row>
    <row r="188" spans="1:65" s="2" customFormat="1" ht="19.5">
      <c r="A188" s="32"/>
      <c r="B188" s="33"/>
      <c r="C188" s="32"/>
      <c r="D188" s="162" t="s">
        <v>142</v>
      </c>
      <c r="E188" s="32"/>
      <c r="F188" s="163" t="s">
        <v>228</v>
      </c>
      <c r="G188" s="32"/>
      <c r="H188" s="32"/>
      <c r="I188" s="164"/>
      <c r="J188" s="32"/>
      <c r="K188" s="32"/>
      <c r="L188" s="33"/>
      <c r="M188" s="165"/>
      <c r="N188" s="166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142</v>
      </c>
      <c r="AU188" s="17" t="s">
        <v>83</v>
      </c>
    </row>
    <row r="189" spans="1:65" s="14" customFormat="1">
      <c r="B189" s="174"/>
      <c r="D189" s="162" t="s">
        <v>144</v>
      </c>
      <c r="E189" s="175" t="s">
        <v>1</v>
      </c>
      <c r="F189" s="176" t="s">
        <v>81</v>
      </c>
      <c r="H189" s="177">
        <v>1</v>
      </c>
      <c r="I189" s="178"/>
      <c r="L189" s="174"/>
      <c r="M189" s="179"/>
      <c r="N189" s="180"/>
      <c r="O189" s="180"/>
      <c r="P189" s="180"/>
      <c r="Q189" s="180"/>
      <c r="R189" s="180"/>
      <c r="S189" s="180"/>
      <c r="T189" s="181"/>
      <c r="AT189" s="175" t="s">
        <v>144</v>
      </c>
      <c r="AU189" s="175" t="s">
        <v>83</v>
      </c>
      <c r="AV189" s="14" t="s">
        <v>83</v>
      </c>
      <c r="AW189" s="14" t="s">
        <v>32</v>
      </c>
      <c r="AX189" s="14" t="s">
        <v>81</v>
      </c>
      <c r="AY189" s="175" t="s">
        <v>133</v>
      </c>
    </row>
    <row r="190" spans="1:65" s="2" customFormat="1" ht="24.2" customHeight="1">
      <c r="A190" s="32"/>
      <c r="B190" s="148"/>
      <c r="C190" s="149" t="s">
        <v>229</v>
      </c>
      <c r="D190" s="149" t="s">
        <v>136</v>
      </c>
      <c r="E190" s="150" t="s">
        <v>230</v>
      </c>
      <c r="F190" s="151" t="s">
        <v>231</v>
      </c>
      <c r="G190" s="152" t="s">
        <v>232</v>
      </c>
      <c r="H190" s="153">
        <v>20</v>
      </c>
      <c r="I190" s="154"/>
      <c r="J190" s="155">
        <f>ROUND(I190*H190,2)</f>
        <v>0</v>
      </c>
      <c r="K190" s="151" t="s">
        <v>1</v>
      </c>
      <c r="L190" s="33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0" t="s">
        <v>140</v>
      </c>
      <c r="AT190" s="160" t="s">
        <v>136</v>
      </c>
      <c r="AU190" s="160" t="s">
        <v>83</v>
      </c>
      <c r="AY190" s="17" t="s">
        <v>133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7" t="s">
        <v>81</v>
      </c>
      <c r="BK190" s="161">
        <f>ROUND(I190*H190,2)</f>
        <v>0</v>
      </c>
      <c r="BL190" s="17" t="s">
        <v>140</v>
      </c>
      <c r="BM190" s="160" t="s">
        <v>233</v>
      </c>
    </row>
    <row r="191" spans="1:65" s="2" customFormat="1">
      <c r="A191" s="32"/>
      <c r="B191" s="33"/>
      <c r="C191" s="32"/>
      <c r="D191" s="162" t="s">
        <v>142</v>
      </c>
      <c r="E191" s="32"/>
      <c r="F191" s="163" t="s">
        <v>231</v>
      </c>
      <c r="G191" s="32"/>
      <c r="H191" s="32"/>
      <c r="I191" s="164"/>
      <c r="J191" s="32"/>
      <c r="K191" s="32"/>
      <c r="L191" s="33"/>
      <c r="M191" s="165"/>
      <c r="N191" s="166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142</v>
      </c>
      <c r="AU191" s="17" t="s">
        <v>83</v>
      </c>
    </row>
    <row r="192" spans="1:65" s="2" customFormat="1" ht="24.2" customHeight="1">
      <c r="A192" s="32"/>
      <c r="B192" s="148"/>
      <c r="C192" s="149" t="s">
        <v>234</v>
      </c>
      <c r="D192" s="149" t="s">
        <v>136</v>
      </c>
      <c r="E192" s="150" t="s">
        <v>235</v>
      </c>
      <c r="F192" s="151" t="s">
        <v>236</v>
      </c>
      <c r="G192" s="152" t="s">
        <v>237</v>
      </c>
      <c r="H192" s="153">
        <v>500</v>
      </c>
      <c r="I192" s="154"/>
      <c r="J192" s="155">
        <f>ROUND(I192*H192,2)</f>
        <v>0</v>
      </c>
      <c r="K192" s="151" t="s">
        <v>149</v>
      </c>
      <c r="L192" s="33"/>
      <c r="M192" s="156" t="s">
        <v>1</v>
      </c>
      <c r="N192" s="157" t="s">
        <v>40</v>
      </c>
      <c r="O192" s="58"/>
      <c r="P192" s="158">
        <f>O192*H192</f>
        <v>0</v>
      </c>
      <c r="Q192" s="158">
        <v>0</v>
      </c>
      <c r="R192" s="158">
        <f>Q192*H192</f>
        <v>0</v>
      </c>
      <c r="S192" s="158">
        <v>8.9999999999999993E-3</v>
      </c>
      <c r="T192" s="159">
        <f>S192*H192</f>
        <v>4.5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0" t="s">
        <v>140</v>
      </c>
      <c r="AT192" s="160" t="s">
        <v>136</v>
      </c>
      <c r="AU192" s="160" t="s">
        <v>83</v>
      </c>
      <c r="AY192" s="17" t="s">
        <v>133</v>
      </c>
      <c r="BE192" s="161">
        <f>IF(N192="základní",J192,0)</f>
        <v>0</v>
      </c>
      <c r="BF192" s="161">
        <f>IF(N192="snížená",J192,0)</f>
        <v>0</v>
      </c>
      <c r="BG192" s="161">
        <f>IF(N192="zákl. přenesená",J192,0)</f>
        <v>0</v>
      </c>
      <c r="BH192" s="161">
        <f>IF(N192="sníž. přenesená",J192,0)</f>
        <v>0</v>
      </c>
      <c r="BI192" s="161">
        <f>IF(N192="nulová",J192,0)</f>
        <v>0</v>
      </c>
      <c r="BJ192" s="17" t="s">
        <v>81</v>
      </c>
      <c r="BK192" s="161">
        <f>ROUND(I192*H192,2)</f>
        <v>0</v>
      </c>
      <c r="BL192" s="17" t="s">
        <v>140</v>
      </c>
      <c r="BM192" s="160" t="s">
        <v>238</v>
      </c>
    </row>
    <row r="193" spans="1:65" s="2" customFormat="1" ht="19.5">
      <c r="A193" s="32"/>
      <c r="B193" s="33"/>
      <c r="C193" s="32"/>
      <c r="D193" s="162" t="s">
        <v>142</v>
      </c>
      <c r="E193" s="32"/>
      <c r="F193" s="163" t="s">
        <v>239</v>
      </c>
      <c r="G193" s="32"/>
      <c r="H193" s="32"/>
      <c r="I193" s="164"/>
      <c r="J193" s="32"/>
      <c r="K193" s="32"/>
      <c r="L193" s="33"/>
      <c r="M193" s="165"/>
      <c r="N193" s="166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142</v>
      </c>
      <c r="AU193" s="17" t="s">
        <v>83</v>
      </c>
    </row>
    <row r="194" spans="1:65" s="14" customFormat="1">
      <c r="B194" s="174"/>
      <c r="D194" s="162" t="s">
        <v>144</v>
      </c>
      <c r="E194" s="175" t="s">
        <v>1</v>
      </c>
      <c r="F194" s="176" t="s">
        <v>240</v>
      </c>
      <c r="H194" s="177">
        <v>500</v>
      </c>
      <c r="I194" s="178"/>
      <c r="L194" s="174"/>
      <c r="M194" s="179"/>
      <c r="N194" s="180"/>
      <c r="O194" s="180"/>
      <c r="P194" s="180"/>
      <c r="Q194" s="180"/>
      <c r="R194" s="180"/>
      <c r="S194" s="180"/>
      <c r="T194" s="181"/>
      <c r="AT194" s="175" t="s">
        <v>144</v>
      </c>
      <c r="AU194" s="175" t="s">
        <v>83</v>
      </c>
      <c r="AV194" s="14" t="s">
        <v>83</v>
      </c>
      <c r="AW194" s="14" t="s">
        <v>32</v>
      </c>
      <c r="AX194" s="14" t="s">
        <v>81</v>
      </c>
      <c r="AY194" s="175" t="s">
        <v>133</v>
      </c>
    </row>
    <row r="195" spans="1:65" s="2" customFormat="1" ht="37.9" customHeight="1">
      <c r="A195" s="32"/>
      <c r="B195" s="148"/>
      <c r="C195" s="149" t="s">
        <v>241</v>
      </c>
      <c r="D195" s="149" t="s">
        <v>136</v>
      </c>
      <c r="E195" s="150" t="s">
        <v>242</v>
      </c>
      <c r="F195" s="151" t="s">
        <v>243</v>
      </c>
      <c r="G195" s="152" t="s">
        <v>139</v>
      </c>
      <c r="H195" s="153">
        <v>15</v>
      </c>
      <c r="I195" s="154"/>
      <c r="J195" s="155">
        <f>ROUND(I195*H195,2)</f>
        <v>0</v>
      </c>
      <c r="K195" s="151" t="s">
        <v>149</v>
      </c>
      <c r="L195" s="33"/>
      <c r="M195" s="156" t="s">
        <v>1</v>
      </c>
      <c r="N195" s="157" t="s">
        <v>40</v>
      </c>
      <c r="O195" s="58"/>
      <c r="P195" s="158">
        <f>O195*H195</f>
        <v>0</v>
      </c>
      <c r="Q195" s="158">
        <v>0</v>
      </c>
      <c r="R195" s="158">
        <f>Q195*H195</f>
        <v>0</v>
      </c>
      <c r="S195" s="158">
        <v>4.5999999999999999E-2</v>
      </c>
      <c r="T195" s="159">
        <f>S195*H195</f>
        <v>0.69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0" t="s">
        <v>140</v>
      </c>
      <c r="AT195" s="160" t="s">
        <v>136</v>
      </c>
      <c r="AU195" s="160" t="s">
        <v>83</v>
      </c>
      <c r="AY195" s="17" t="s">
        <v>133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81</v>
      </c>
      <c r="BK195" s="161">
        <f>ROUND(I195*H195,2)</f>
        <v>0</v>
      </c>
      <c r="BL195" s="17" t="s">
        <v>140</v>
      </c>
      <c r="BM195" s="160" t="s">
        <v>244</v>
      </c>
    </row>
    <row r="196" spans="1:65" s="2" customFormat="1" ht="29.25">
      <c r="A196" s="32"/>
      <c r="B196" s="33"/>
      <c r="C196" s="32"/>
      <c r="D196" s="162" t="s">
        <v>142</v>
      </c>
      <c r="E196" s="32"/>
      <c r="F196" s="163" t="s">
        <v>245</v>
      </c>
      <c r="G196" s="32"/>
      <c r="H196" s="32"/>
      <c r="I196" s="164"/>
      <c r="J196" s="32"/>
      <c r="K196" s="32"/>
      <c r="L196" s="33"/>
      <c r="M196" s="165"/>
      <c r="N196" s="166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142</v>
      </c>
      <c r="AU196" s="17" t="s">
        <v>83</v>
      </c>
    </row>
    <row r="197" spans="1:65" s="13" customFormat="1">
      <c r="B197" s="167"/>
      <c r="D197" s="162" t="s">
        <v>144</v>
      </c>
      <c r="E197" s="168" t="s">
        <v>1</v>
      </c>
      <c r="F197" s="169" t="s">
        <v>246</v>
      </c>
      <c r="H197" s="168" t="s">
        <v>1</v>
      </c>
      <c r="I197" s="170"/>
      <c r="L197" s="167"/>
      <c r="M197" s="171"/>
      <c r="N197" s="172"/>
      <c r="O197" s="172"/>
      <c r="P197" s="172"/>
      <c r="Q197" s="172"/>
      <c r="R197" s="172"/>
      <c r="S197" s="172"/>
      <c r="T197" s="173"/>
      <c r="AT197" s="168" t="s">
        <v>144</v>
      </c>
      <c r="AU197" s="168" t="s">
        <v>83</v>
      </c>
      <c r="AV197" s="13" t="s">
        <v>81</v>
      </c>
      <c r="AW197" s="13" t="s">
        <v>32</v>
      </c>
      <c r="AX197" s="13" t="s">
        <v>75</v>
      </c>
      <c r="AY197" s="168" t="s">
        <v>133</v>
      </c>
    </row>
    <row r="198" spans="1:65" s="14" customFormat="1">
      <c r="B198" s="174"/>
      <c r="D198" s="162" t="s">
        <v>144</v>
      </c>
      <c r="E198" s="175" t="s">
        <v>1</v>
      </c>
      <c r="F198" s="176" t="s">
        <v>247</v>
      </c>
      <c r="H198" s="177">
        <v>15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144</v>
      </c>
      <c r="AU198" s="175" t="s">
        <v>83</v>
      </c>
      <c r="AV198" s="14" t="s">
        <v>83</v>
      </c>
      <c r="AW198" s="14" t="s">
        <v>32</v>
      </c>
      <c r="AX198" s="14" t="s">
        <v>81</v>
      </c>
      <c r="AY198" s="175" t="s">
        <v>133</v>
      </c>
    </row>
    <row r="199" spans="1:65" s="2" customFormat="1" ht="16.5" customHeight="1">
      <c r="A199" s="32"/>
      <c r="B199" s="148"/>
      <c r="C199" s="149" t="s">
        <v>248</v>
      </c>
      <c r="D199" s="149" t="s">
        <v>136</v>
      </c>
      <c r="E199" s="150" t="s">
        <v>249</v>
      </c>
      <c r="F199" s="151" t="s">
        <v>250</v>
      </c>
      <c r="G199" s="152" t="s">
        <v>221</v>
      </c>
      <c r="H199" s="153">
        <v>1</v>
      </c>
      <c r="I199" s="154"/>
      <c r="J199" s="155">
        <f>ROUND(I199*H199,2)</f>
        <v>0</v>
      </c>
      <c r="K199" s="151" t="s">
        <v>1</v>
      </c>
      <c r="L199" s="33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0" t="s">
        <v>140</v>
      </c>
      <c r="AT199" s="160" t="s">
        <v>136</v>
      </c>
      <c r="AU199" s="160" t="s">
        <v>83</v>
      </c>
      <c r="AY199" s="17" t="s">
        <v>133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7" t="s">
        <v>81</v>
      </c>
      <c r="BK199" s="161">
        <f>ROUND(I199*H199,2)</f>
        <v>0</v>
      </c>
      <c r="BL199" s="17" t="s">
        <v>140</v>
      </c>
      <c r="BM199" s="160" t="s">
        <v>251</v>
      </c>
    </row>
    <row r="200" spans="1:65" s="2" customFormat="1">
      <c r="A200" s="32"/>
      <c r="B200" s="33"/>
      <c r="C200" s="32"/>
      <c r="D200" s="162" t="s">
        <v>142</v>
      </c>
      <c r="E200" s="32"/>
      <c r="F200" s="163" t="s">
        <v>250</v>
      </c>
      <c r="G200" s="32"/>
      <c r="H200" s="32"/>
      <c r="I200" s="164"/>
      <c r="J200" s="32"/>
      <c r="K200" s="32"/>
      <c r="L200" s="33"/>
      <c r="M200" s="165"/>
      <c r="N200" s="166"/>
      <c r="O200" s="58"/>
      <c r="P200" s="58"/>
      <c r="Q200" s="58"/>
      <c r="R200" s="58"/>
      <c r="S200" s="58"/>
      <c r="T200" s="5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142</v>
      </c>
      <c r="AU200" s="17" t="s">
        <v>83</v>
      </c>
    </row>
    <row r="201" spans="1:65" s="14" customFormat="1">
      <c r="B201" s="174"/>
      <c r="D201" s="162" t="s">
        <v>144</v>
      </c>
      <c r="E201" s="175" t="s">
        <v>1</v>
      </c>
      <c r="F201" s="176" t="s">
        <v>81</v>
      </c>
      <c r="H201" s="177">
        <v>1</v>
      </c>
      <c r="I201" s="178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5" t="s">
        <v>144</v>
      </c>
      <c r="AU201" s="175" t="s">
        <v>83</v>
      </c>
      <c r="AV201" s="14" t="s">
        <v>83</v>
      </c>
      <c r="AW201" s="14" t="s">
        <v>32</v>
      </c>
      <c r="AX201" s="14" t="s">
        <v>81</v>
      </c>
      <c r="AY201" s="175" t="s">
        <v>133</v>
      </c>
    </row>
    <row r="202" spans="1:65" s="12" customFormat="1" ht="22.9" customHeight="1">
      <c r="B202" s="135"/>
      <c r="D202" s="136" t="s">
        <v>74</v>
      </c>
      <c r="E202" s="146" t="s">
        <v>252</v>
      </c>
      <c r="F202" s="146" t="s">
        <v>253</v>
      </c>
      <c r="I202" s="138"/>
      <c r="J202" s="147">
        <f>BK202</f>
        <v>0</v>
      </c>
      <c r="L202" s="135"/>
      <c r="M202" s="140"/>
      <c r="N202" s="141"/>
      <c r="O202" s="141"/>
      <c r="P202" s="142">
        <f>SUM(P203:P211)</f>
        <v>0</v>
      </c>
      <c r="Q202" s="141"/>
      <c r="R202" s="142">
        <f>SUM(R203:R211)</f>
        <v>0</v>
      </c>
      <c r="S202" s="141"/>
      <c r="T202" s="143">
        <f>SUM(T203:T211)</f>
        <v>0</v>
      </c>
      <c r="AR202" s="136" t="s">
        <v>81</v>
      </c>
      <c r="AT202" s="144" t="s">
        <v>74</v>
      </c>
      <c r="AU202" s="144" t="s">
        <v>81</v>
      </c>
      <c r="AY202" s="136" t="s">
        <v>133</v>
      </c>
      <c r="BK202" s="145">
        <f>SUM(BK203:BK211)</f>
        <v>0</v>
      </c>
    </row>
    <row r="203" spans="1:65" s="2" customFormat="1" ht="24.2" customHeight="1">
      <c r="A203" s="32"/>
      <c r="B203" s="148"/>
      <c r="C203" s="149" t="s">
        <v>254</v>
      </c>
      <c r="D203" s="149" t="s">
        <v>136</v>
      </c>
      <c r="E203" s="150" t="s">
        <v>255</v>
      </c>
      <c r="F203" s="151" t="s">
        <v>256</v>
      </c>
      <c r="G203" s="152" t="s">
        <v>257</v>
      </c>
      <c r="H203" s="153">
        <v>13.321999999999999</v>
      </c>
      <c r="I203" s="154"/>
      <c r="J203" s="155">
        <f>ROUND(I203*H203,2)</f>
        <v>0</v>
      </c>
      <c r="K203" s="151" t="s">
        <v>149</v>
      </c>
      <c r="L203" s="33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0" t="s">
        <v>140</v>
      </c>
      <c r="AT203" s="160" t="s">
        <v>136</v>
      </c>
      <c r="AU203" s="160" t="s">
        <v>83</v>
      </c>
      <c r="AY203" s="17" t="s">
        <v>133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7" t="s">
        <v>81</v>
      </c>
      <c r="BK203" s="161">
        <f>ROUND(I203*H203,2)</f>
        <v>0</v>
      </c>
      <c r="BL203" s="17" t="s">
        <v>140</v>
      </c>
      <c r="BM203" s="160" t="s">
        <v>258</v>
      </c>
    </row>
    <row r="204" spans="1:65" s="2" customFormat="1" ht="19.5">
      <c r="A204" s="32"/>
      <c r="B204" s="33"/>
      <c r="C204" s="32"/>
      <c r="D204" s="162" t="s">
        <v>142</v>
      </c>
      <c r="E204" s="32"/>
      <c r="F204" s="163" t="s">
        <v>259</v>
      </c>
      <c r="G204" s="32"/>
      <c r="H204" s="32"/>
      <c r="I204" s="164"/>
      <c r="J204" s="32"/>
      <c r="K204" s="32"/>
      <c r="L204" s="33"/>
      <c r="M204" s="165"/>
      <c r="N204" s="166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142</v>
      </c>
      <c r="AU204" s="17" t="s">
        <v>83</v>
      </c>
    </row>
    <row r="205" spans="1:65" s="2" customFormat="1" ht="24.2" customHeight="1">
      <c r="A205" s="32"/>
      <c r="B205" s="148"/>
      <c r="C205" s="149" t="s">
        <v>7</v>
      </c>
      <c r="D205" s="149" t="s">
        <v>136</v>
      </c>
      <c r="E205" s="150" t="s">
        <v>260</v>
      </c>
      <c r="F205" s="151" t="s">
        <v>261</v>
      </c>
      <c r="G205" s="152" t="s">
        <v>257</v>
      </c>
      <c r="H205" s="153">
        <v>13.321999999999999</v>
      </c>
      <c r="I205" s="154"/>
      <c r="J205" s="155">
        <f>ROUND(I205*H205,2)</f>
        <v>0</v>
      </c>
      <c r="K205" s="151" t="s">
        <v>149</v>
      </c>
      <c r="L205" s="33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0" t="s">
        <v>140</v>
      </c>
      <c r="AT205" s="160" t="s">
        <v>136</v>
      </c>
      <c r="AU205" s="160" t="s">
        <v>83</v>
      </c>
      <c r="AY205" s="17" t="s">
        <v>133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7" t="s">
        <v>81</v>
      </c>
      <c r="BK205" s="161">
        <f>ROUND(I205*H205,2)</f>
        <v>0</v>
      </c>
      <c r="BL205" s="17" t="s">
        <v>140</v>
      </c>
      <c r="BM205" s="160" t="s">
        <v>262</v>
      </c>
    </row>
    <row r="206" spans="1:65" s="2" customFormat="1" ht="19.5">
      <c r="A206" s="32"/>
      <c r="B206" s="33"/>
      <c r="C206" s="32"/>
      <c r="D206" s="162" t="s">
        <v>142</v>
      </c>
      <c r="E206" s="32"/>
      <c r="F206" s="163" t="s">
        <v>263</v>
      </c>
      <c r="G206" s="32"/>
      <c r="H206" s="32"/>
      <c r="I206" s="164"/>
      <c r="J206" s="32"/>
      <c r="K206" s="32"/>
      <c r="L206" s="33"/>
      <c r="M206" s="165"/>
      <c r="N206" s="166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142</v>
      </c>
      <c r="AU206" s="17" t="s">
        <v>83</v>
      </c>
    </row>
    <row r="207" spans="1:65" s="2" customFormat="1" ht="24.2" customHeight="1">
      <c r="A207" s="32"/>
      <c r="B207" s="148"/>
      <c r="C207" s="149" t="s">
        <v>264</v>
      </c>
      <c r="D207" s="149" t="s">
        <v>136</v>
      </c>
      <c r="E207" s="150" t="s">
        <v>265</v>
      </c>
      <c r="F207" s="151" t="s">
        <v>266</v>
      </c>
      <c r="G207" s="152" t="s">
        <v>257</v>
      </c>
      <c r="H207" s="153">
        <v>186.50800000000001</v>
      </c>
      <c r="I207" s="154"/>
      <c r="J207" s="155">
        <f>ROUND(I207*H207,2)</f>
        <v>0</v>
      </c>
      <c r="K207" s="151" t="s">
        <v>149</v>
      </c>
      <c r="L207" s="33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0" t="s">
        <v>140</v>
      </c>
      <c r="AT207" s="160" t="s">
        <v>136</v>
      </c>
      <c r="AU207" s="160" t="s">
        <v>83</v>
      </c>
      <c r="AY207" s="17" t="s">
        <v>133</v>
      </c>
      <c r="BE207" s="161">
        <f>IF(N207="základní",J207,0)</f>
        <v>0</v>
      </c>
      <c r="BF207" s="161">
        <f>IF(N207="snížená",J207,0)</f>
        <v>0</v>
      </c>
      <c r="BG207" s="161">
        <f>IF(N207="zákl. přenesená",J207,0)</f>
        <v>0</v>
      </c>
      <c r="BH207" s="161">
        <f>IF(N207="sníž. přenesená",J207,0)</f>
        <v>0</v>
      </c>
      <c r="BI207" s="161">
        <f>IF(N207="nulová",J207,0)</f>
        <v>0</v>
      </c>
      <c r="BJ207" s="17" t="s">
        <v>81</v>
      </c>
      <c r="BK207" s="161">
        <f>ROUND(I207*H207,2)</f>
        <v>0</v>
      </c>
      <c r="BL207" s="17" t="s">
        <v>140</v>
      </c>
      <c r="BM207" s="160" t="s">
        <v>267</v>
      </c>
    </row>
    <row r="208" spans="1:65" s="2" customFormat="1" ht="29.25">
      <c r="A208" s="32"/>
      <c r="B208" s="33"/>
      <c r="C208" s="32"/>
      <c r="D208" s="162" t="s">
        <v>142</v>
      </c>
      <c r="E208" s="32"/>
      <c r="F208" s="163" t="s">
        <v>268</v>
      </c>
      <c r="G208" s="32"/>
      <c r="H208" s="32"/>
      <c r="I208" s="164"/>
      <c r="J208" s="32"/>
      <c r="K208" s="32"/>
      <c r="L208" s="33"/>
      <c r="M208" s="165"/>
      <c r="N208" s="166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142</v>
      </c>
      <c r="AU208" s="17" t="s">
        <v>83</v>
      </c>
    </row>
    <row r="209" spans="1:65" s="14" customFormat="1">
      <c r="B209" s="174"/>
      <c r="D209" s="162" t="s">
        <v>144</v>
      </c>
      <c r="F209" s="176" t="s">
        <v>269</v>
      </c>
      <c r="H209" s="177">
        <v>186.50800000000001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144</v>
      </c>
      <c r="AU209" s="175" t="s">
        <v>83</v>
      </c>
      <c r="AV209" s="14" t="s">
        <v>83</v>
      </c>
      <c r="AW209" s="14" t="s">
        <v>3</v>
      </c>
      <c r="AX209" s="14" t="s">
        <v>81</v>
      </c>
      <c r="AY209" s="175" t="s">
        <v>133</v>
      </c>
    </row>
    <row r="210" spans="1:65" s="2" customFormat="1" ht="44.25" customHeight="1">
      <c r="A210" s="32"/>
      <c r="B210" s="148"/>
      <c r="C210" s="149" t="s">
        <v>270</v>
      </c>
      <c r="D210" s="149" t="s">
        <v>136</v>
      </c>
      <c r="E210" s="150" t="s">
        <v>271</v>
      </c>
      <c r="F210" s="151" t="s">
        <v>272</v>
      </c>
      <c r="G210" s="152" t="s">
        <v>257</v>
      </c>
      <c r="H210" s="153">
        <v>13.321999999999999</v>
      </c>
      <c r="I210" s="154"/>
      <c r="J210" s="155">
        <f>ROUND(I210*H210,2)</f>
        <v>0</v>
      </c>
      <c r="K210" s="151" t="s">
        <v>149</v>
      </c>
      <c r="L210" s="33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0" t="s">
        <v>140</v>
      </c>
      <c r="AT210" s="160" t="s">
        <v>136</v>
      </c>
      <c r="AU210" s="160" t="s">
        <v>83</v>
      </c>
      <c r="AY210" s="17" t="s">
        <v>133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81</v>
      </c>
      <c r="BK210" s="161">
        <f>ROUND(I210*H210,2)</f>
        <v>0</v>
      </c>
      <c r="BL210" s="17" t="s">
        <v>140</v>
      </c>
      <c r="BM210" s="160" t="s">
        <v>273</v>
      </c>
    </row>
    <row r="211" spans="1:65" s="2" customFormat="1" ht="29.25">
      <c r="A211" s="32"/>
      <c r="B211" s="33"/>
      <c r="C211" s="32"/>
      <c r="D211" s="162" t="s">
        <v>142</v>
      </c>
      <c r="E211" s="32"/>
      <c r="F211" s="163" t="s">
        <v>274</v>
      </c>
      <c r="G211" s="32"/>
      <c r="H211" s="32"/>
      <c r="I211" s="164"/>
      <c r="J211" s="32"/>
      <c r="K211" s="32"/>
      <c r="L211" s="33"/>
      <c r="M211" s="165"/>
      <c r="N211" s="166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142</v>
      </c>
      <c r="AU211" s="17" t="s">
        <v>83</v>
      </c>
    </row>
    <row r="212" spans="1:65" s="12" customFormat="1" ht="25.9" customHeight="1">
      <c r="B212" s="135"/>
      <c r="D212" s="136" t="s">
        <v>74</v>
      </c>
      <c r="E212" s="137" t="s">
        <v>275</v>
      </c>
      <c r="F212" s="137" t="s">
        <v>276</v>
      </c>
      <c r="I212" s="138"/>
      <c r="J212" s="139">
        <f>BK212</f>
        <v>102638.2</v>
      </c>
      <c r="L212" s="135"/>
      <c r="M212" s="140"/>
      <c r="N212" s="141"/>
      <c r="O212" s="141"/>
      <c r="P212" s="142">
        <f>P213+P225+P296+P319+P354+P370+P419</f>
        <v>0</v>
      </c>
      <c r="Q212" s="141"/>
      <c r="R212" s="142">
        <f>R213+R225+R296+R319+R354+R370+R419</f>
        <v>14.012967970000002</v>
      </c>
      <c r="S212" s="141"/>
      <c r="T212" s="143">
        <f>T213+T225+T296+T319+T354+T370+T419</f>
        <v>8.1322485999999987</v>
      </c>
      <c r="AR212" s="136" t="s">
        <v>83</v>
      </c>
      <c r="AT212" s="144" t="s">
        <v>74</v>
      </c>
      <c r="AU212" s="144" t="s">
        <v>75</v>
      </c>
      <c r="AY212" s="136" t="s">
        <v>133</v>
      </c>
      <c r="BK212" s="145">
        <f>BK213+BK225+BK296+BK319+BK354+BK370+BK419</f>
        <v>102638.2</v>
      </c>
    </row>
    <row r="213" spans="1:65" s="12" customFormat="1" ht="22.9" customHeight="1">
      <c r="B213" s="135"/>
      <c r="D213" s="136" t="s">
        <v>74</v>
      </c>
      <c r="E213" s="146" t="s">
        <v>277</v>
      </c>
      <c r="F213" s="146" t="s">
        <v>278</v>
      </c>
      <c r="I213" s="138"/>
      <c r="J213" s="147">
        <f>BK213</f>
        <v>0</v>
      </c>
      <c r="L213" s="135"/>
      <c r="M213" s="140"/>
      <c r="N213" s="141"/>
      <c r="O213" s="141"/>
      <c r="P213" s="142">
        <f>SUM(P214:P224)</f>
        <v>0</v>
      </c>
      <c r="Q213" s="141"/>
      <c r="R213" s="142">
        <f>SUM(R214:R224)</f>
        <v>0</v>
      </c>
      <c r="S213" s="141"/>
      <c r="T213" s="143">
        <f>SUM(T214:T224)</f>
        <v>4.0000000000000001E-3</v>
      </c>
      <c r="AR213" s="136" t="s">
        <v>83</v>
      </c>
      <c r="AT213" s="144" t="s">
        <v>74</v>
      </c>
      <c r="AU213" s="144" t="s">
        <v>81</v>
      </c>
      <c r="AY213" s="136" t="s">
        <v>133</v>
      </c>
      <c r="BK213" s="145">
        <f>SUM(BK214:BK224)</f>
        <v>0</v>
      </c>
    </row>
    <row r="214" spans="1:65" s="2" customFormat="1" ht="24.2" customHeight="1">
      <c r="A214" s="32"/>
      <c r="B214" s="148"/>
      <c r="C214" s="149" t="s">
        <v>279</v>
      </c>
      <c r="D214" s="149" t="s">
        <v>136</v>
      </c>
      <c r="E214" s="150" t="s">
        <v>280</v>
      </c>
      <c r="F214" s="151" t="s">
        <v>281</v>
      </c>
      <c r="G214" s="152" t="s">
        <v>232</v>
      </c>
      <c r="H214" s="153">
        <v>2</v>
      </c>
      <c r="I214" s="154"/>
      <c r="J214" s="155">
        <f>ROUND(I214*H214,2)</f>
        <v>0</v>
      </c>
      <c r="K214" s="151" t="s">
        <v>1</v>
      </c>
      <c r="L214" s="33"/>
      <c r="M214" s="156" t="s">
        <v>1</v>
      </c>
      <c r="N214" s="157" t="s">
        <v>40</v>
      </c>
      <c r="O214" s="58"/>
      <c r="P214" s="158">
        <f>O214*H214</f>
        <v>0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0" t="s">
        <v>229</v>
      </c>
      <c r="AT214" s="160" t="s">
        <v>136</v>
      </c>
      <c r="AU214" s="160" t="s">
        <v>83</v>
      </c>
      <c r="AY214" s="17" t="s">
        <v>133</v>
      </c>
      <c r="BE214" s="161">
        <f>IF(N214="základní",J214,0)</f>
        <v>0</v>
      </c>
      <c r="BF214" s="161">
        <f>IF(N214="snížená",J214,0)</f>
        <v>0</v>
      </c>
      <c r="BG214" s="161">
        <f>IF(N214="zákl. přenesená",J214,0)</f>
        <v>0</v>
      </c>
      <c r="BH214" s="161">
        <f>IF(N214="sníž. přenesená",J214,0)</f>
        <v>0</v>
      </c>
      <c r="BI214" s="161">
        <f>IF(N214="nulová",J214,0)</f>
        <v>0</v>
      </c>
      <c r="BJ214" s="17" t="s">
        <v>81</v>
      </c>
      <c r="BK214" s="161">
        <f>ROUND(I214*H214,2)</f>
        <v>0</v>
      </c>
      <c r="BL214" s="17" t="s">
        <v>229</v>
      </c>
      <c r="BM214" s="160" t="s">
        <v>282</v>
      </c>
    </row>
    <row r="215" spans="1:65" s="2" customFormat="1" ht="19.5">
      <c r="A215" s="32"/>
      <c r="B215" s="33"/>
      <c r="C215" s="32"/>
      <c r="D215" s="162" t="s">
        <v>142</v>
      </c>
      <c r="E215" s="32"/>
      <c r="F215" s="163" t="s">
        <v>281</v>
      </c>
      <c r="G215" s="32"/>
      <c r="H215" s="32"/>
      <c r="I215" s="164"/>
      <c r="J215" s="32"/>
      <c r="K215" s="32"/>
      <c r="L215" s="33"/>
      <c r="M215" s="165"/>
      <c r="N215" s="166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142</v>
      </c>
      <c r="AU215" s="17" t="s">
        <v>83</v>
      </c>
    </row>
    <row r="216" spans="1:65" s="2" customFormat="1" ht="33" customHeight="1">
      <c r="A216" s="32"/>
      <c r="B216" s="148"/>
      <c r="C216" s="149" t="s">
        <v>283</v>
      </c>
      <c r="D216" s="149" t="s">
        <v>136</v>
      </c>
      <c r="E216" s="150" t="s">
        <v>284</v>
      </c>
      <c r="F216" s="151" t="s">
        <v>285</v>
      </c>
      <c r="G216" s="152" t="s">
        <v>232</v>
      </c>
      <c r="H216" s="153">
        <v>2</v>
      </c>
      <c r="I216" s="154"/>
      <c r="J216" s="155">
        <f>ROUND(I216*H216,2)</f>
        <v>0</v>
      </c>
      <c r="K216" s="151" t="s">
        <v>1</v>
      </c>
      <c r="L216" s="33"/>
      <c r="M216" s="156" t="s">
        <v>1</v>
      </c>
      <c r="N216" s="157" t="s">
        <v>40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0" t="s">
        <v>229</v>
      </c>
      <c r="AT216" s="160" t="s">
        <v>136</v>
      </c>
      <c r="AU216" s="160" t="s">
        <v>83</v>
      </c>
      <c r="AY216" s="17" t="s">
        <v>133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7" t="s">
        <v>81</v>
      </c>
      <c r="BK216" s="161">
        <f>ROUND(I216*H216,2)</f>
        <v>0</v>
      </c>
      <c r="BL216" s="17" t="s">
        <v>229</v>
      </c>
      <c r="BM216" s="160" t="s">
        <v>286</v>
      </c>
    </row>
    <row r="217" spans="1:65" s="2" customFormat="1" ht="19.5">
      <c r="A217" s="32"/>
      <c r="B217" s="33"/>
      <c r="C217" s="32"/>
      <c r="D217" s="162" t="s">
        <v>142</v>
      </c>
      <c r="E217" s="32"/>
      <c r="F217" s="163" t="s">
        <v>285</v>
      </c>
      <c r="G217" s="32"/>
      <c r="H217" s="32"/>
      <c r="I217" s="164"/>
      <c r="J217" s="32"/>
      <c r="K217" s="32"/>
      <c r="L217" s="33"/>
      <c r="M217" s="165"/>
      <c r="N217" s="166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142</v>
      </c>
      <c r="AU217" s="17" t="s">
        <v>83</v>
      </c>
    </row>
    <row r="218" spans="1:65" s="2" customFormat="1" ht="24.2" customHeight="1">
      <c r="A218" s="32"/>
      <c r="B218" s="148"/>
      <c r="C218" s="149" t="s">
        <v>287</v>
      </c>
      <c r="D218" s="149" t="s">
        <v>136</v>
      </c>
      <c r="E218" s="150" t="s">
        <v>288</v>
      </c>
      <c r="F218" s="151" t="s">
        <v>289</v>
      </c>
      <c r="G218" s="152" t="s">
        <v>290</v>
      </c>
      <c r="H218" s="153">
        <v>2</v>
      </c>
      <c r="I218" s="154"/>
      <c r="J218" s="155">
        <f>ROUND(I218*H218,2)</f>
        <v>0</v>
      </c>
      <c r="K218" s="151" t="s">
        <v>149</v>
      </c>
      <c r="L218" s="33"/>
      <c r="M218" s="156" t="s">
        <v>1</v>
      </c>
      <c r="N218" s="157" t="s">
        <v>40</v>
      </c>
      <c r="O218" s="58"/>
      <c r="P218" s="158">
        <f>O218*H218</f>
        <v>0</v>
      </c>
      <c r="Q218" s="158">
        <v>0</v>
      </c>
      <c r="R218" s="158">
        <f>Q218*H218</f>
        <v>0</v>
      </c>
      <c r="S218" s="158">
        <v>2E-3</v>
      </c>
      <c r="T218" s="159">
        <f>S218*H218</f>
        <v>4.0000000000000001E-3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0" t="s">
        <v>229</v>
      </c>
      <c r="AT218" s="160" t="s">
        <v>136</v>
      </c>
      <c r="AU218" s="160" t="s">
        <v>83</v>
      </c>
      <c r="AY218" s="17" t="s">
        <v>133</v>
      </c>
      <c r="BE218" s="161">
        <f>IF(N218="základní",J218,0)</f>
        <v>0</v>
      </c>
      <c r="BF218" s="161">
        <f>IF(N218="snížená",J218,0)</f>
        <v>0</v>
      </c>
      <c r="BG218" s="161">
        <f>IF(N218="zákl. přenesená",J218,0)</f>
        <v>0</v>
      </c>
      <c r="BH218" s="161">
        <f>IF(N218="sníž. přenesená",J218,0)</f>
        <v>0</v>
      </c>
      <c r="BI218" s="161">
        <f>IF(N218="nulová",J218,0)</f>
        <v>0</v>
      </c>
      <c r="BJ218" s="17" t="s">
        <v>81</v>
      </c>
      <c r="BK218" s="161">
        <f>ROUND(I218*H218,2)</f>
        <v>0</v>
      </c>
      <c r="BL218" s="17" t="s">
        <v>229</v>
      </c>
      <c r="BM218" s="160" t="s">
        <v>291</v>
      </c>
    </row>
    <row r="219" spans="1:65" s="2" customFormat="1" ht="19.5">
      <c r="A219" s="32"/>
      <c r="B219" s="33"/>
      <c r="C219" s="32"/>
      <c r="D219" s="162" t="s">
        <v>142</v>
      </c>
      <c r="E219" s="32"/>
      <c r="F219" s="163" t="s">
        <v>292</v>
      </c>
      <c r="G219" s="32"/>
      <c r="H219" s="32"/>
      <c r="I219" s="164"/>
      <c r="J219" s="32"/>
      <c r="K219" s="32"/>
      <c r="L219" s="33"/>
      <c r="M219" s="165"/>
      <c r="N219" s="166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142</v>
      </c>
      <c r="AU219" s="17" t="s">
        <v>83</v>
      </c>
    </row>
    <row r="220" spans="1:65" s="13" customFormat="1">
      <c r="B220" s="167"/>
      <c r="D220" s="162" t="s">
        <v>144</v>
      </c>
      <c r="E220" s="168" t="s">
        <v>1</v>
      </c>
      <c r="F220" s="169" t="s">
        <v>246</v>
      </c>
      <c r="H220" s="168" t="s">
        <v>1</v>
      </c>
      <c r="I220" s="170"/>
      <c r="L220" s="167"/>
      <c r="M220" s="171"/>
      <c r="N220" s="172"/>
      <c r="O220" s="172"/>
      <c r="P220" s="172"/>
      <c r="Q220" s="172"/>
      <c r="R220" s="172"/>
      <c r="S220" s="172"/>
      <c r="T220" s="173"/>
      <c r="AT220" s="168" t="s">
        <v>144</v>
      </c>
      <c r="AU220" s="168" t="s">
        <v>83</v>
      </c>
      <c r="AV220" s="13" t="s">
        <v>81</v>
      </c>
      <c r="AW220" s="13" t="s">
        <v>32</v>
      </c>
      <c r="AX220" s="13" t="s">
        <v>75</v>
      </c>
      <c r="AY220" s="168" t="s">
        <v>133</v>
      </c>
    </row>
    <row r="221" spans="1:65" s="14" customFormat="1">
      <c r="B221" s="174"/>
      <c r="D221" s="162" t="s">
        <v>144</v>
      </c>
      <c r="E221" s="175" t="s">
        <v>1</v>
      </c>
      <c r="F221" s="176" t="s">
        <v>293</v>
      </c>
      <c r="H221" s="177">
        <v>1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5" t="s">
        <v>144</v>
      </c>
      <c r="AU221" s="175" t="s">
        <v>83</v>
      </c>
      <c r="AV221" s="14" t="s">
        <v>83</v>
      </c>
      <c r="AW221" s="14" t="s">
        <v>32</v>
      </c>
      <c r="AX221" s="14" t="s">
        <v>75</v>
      </c>
      <c r="AY221" s="175" t="s">
        <v>133</v>
      </c>
    </row>
    <row r="222" spans="1:65" s="13" customFormat="1">
      <c r="B222" s="167"/>
      <c r="D222" s="162" t="s">
        <v>144</v>
      </c>
      <c r="E222" s="168" t="s">
        <v>1</v>
      </c>
      <c r="F222" s="169" t="s">
        <v>294</v>
      </c>
      <c r="H222" s="168" t="s">
        <v>1</v>
      </c>
      <c r="I222" s="170"/>
      <c r="L222" s="167"/>
      <c r="M222" s="171"/>
      <c r="N222" s="172"/>
      <c r="O222" s="172"/>
      <c r="P222" s="172"/>
      <c r="Q222" s="172"/>
      <c r="R222" s="172"/>
      <c r="S222" s="172"/>
      <c r="T222" s="173"/>
      <c r="AT222" s="168" t="s">
        <v>144</v>
      </c>
      <c r="AU222" s="168" t="s">
        <v>83</v>
      </c>
      <c r="AV222" s="13" t="s">
        <v>81</v>
      </c>
      <c r="AW222" s="13" t="s">
        <v>32</v>
      </c>
      <c r="AX222" s="13" t="s">
        <v>75</v>
      </c>
      <c r="AY222" s="168" t="s">
        <v>133</v>
      </c>
    </row>
    <row r="223" spans="1:65" s="14" customFormat="1">
      <c r="B223" s="174"/>
      <c r="D223" s="162" t="s">
        <v>144</v>
      </c>
      <c r="E223" s="175" t="s">
        <v>1</v>
      </c>
      <c r="F223" s="176" t="s">
        <v>293</v>
      </c>
      <c r="H223" s="177">
        <v>1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75" t="s">
        <v>144</v>
      </c>
      <c r="AU223" s="175" t="s">
        <v>83</v>
      </c>
      <c r="AV223" s="14" t="s">
        <v>83</v>
      </c>
      <c r="AW223" s="14" t="s">
        <v>32</v>
      </c>
      <c r="AX223" s="14" t="s">
        <v>75</v>
      </c>
      <c r="AY223" s="175" t="s">
        <v>133</v>
      </c>
    </row>
    <row r="224" spans="1:65" s="15" customFormat="1">
      <c r="B224" s="182"/>
      <c r="D224" s="162" t="s">
        <v>144</v>
      </c>
      <c r="E224" s="183" t="s">
        <v>1</v>
      </c>
      <c r="F224" s="184" t="s">
        <v>192</v>
      </c>
      <c r="H224" s="185">
        <v>2</v>
      </c>
      <c r="I224" s="186"/>
      <c r="L224" s="182"/>
      <c r="M224" s="187"/>
      <c r="N224" s="188"/>
      <c r="O224" s="188"/>
      <c r="P224" s="188"/>
      <c r="Q224" s="188"/>
      <c r="R224" s="188"/>
      <c r="S224" s="188"/>
      <c r="T224" s="189"/>
      <c r="AT224" s="183" t="s">
        <v>144</v>
      </c>
      <c r="AU224" s="183" t="s">
        <v>83</v>
      </c>
      <c r="AV224" s="15" t="s">
        <v>140</v>
      </c>
      <c r="AW224" s="15" t="s">
        <v>32</v>
      </c>
      <c r="AX224" s="15" t="s">
        <v>81</v>
      </c>
      <c r="AY224" s="183" t="s">
        <v>133</v>
      </c>
    </row>
    <row r="225" spans="1:65" s="12" customFormat="1" ht="22.9" customHeight="1">
      <c r="B225" s="135"/>
      <c r="D225" s="136" t="s">
        <v>74</v>
      </c>
      <c r="E225" s="146" t="s">
        <v>295</v>
      </c>
      <c r="F225" s="146" t="s">
        <v>296</v>
      </c>
      <c r="I225" s="138"/>
      <c r="J225" s="147">
        <f>BK225</f>
        <v>0</v>
      </c>
      <c r="L225" s="135"/>
      <c r="M225" s="140"/>
      <c r="N225" s="141"/>
      <c r="O225" s="141"/>
      <c r="P225" s="142">
        <f>SUM(P226:P295)</f>
        <v>0</v>
      </c>
      <c r="Q225" s="141"/>
      <c r="R225" s="142">
        <f>SUM(R226:R295)</f>
        <v>6.5309015200000005</v>
      </c>
      <c r="S225" s="141"/>
      <c r="T225" s="143">
        <f>SUM(T226:T295)</f>
        <v>0.72282000000000002</v>
      </c>
      <c r="AR225" s="136" t="s">
        <v>83</v>
      </c>
      <c r="AT225" s="144" t="s">
        <v>74</v>
      </c>
      <c r="AU225" s="144" t="s">
        <v>81</v>
      </c>
      <c r="AY225" s="136" t="s">
        <v>133</v>
      </c>
      <c r="BK225" s="145">
        <f>SUM(BK226:BK295)</f>
        <v>0</v>
      </c>
    </row>
    <row r="226" spans="1:65" s="2" customFormat="1" ht="24.2" customHeight="1">
      <c r="A226" s="32"/>
      <c r="B226" s="148"/>
      <c r="C226" s="149" t="s">
        <v>297</v>
      </c>
      <c r="D226" s="149" t="s">
        <v>136</v>
      </c>
      <c r="E226" s="150" t="s">
        <v>298</v>
      </c>
      <c r="F226" s="151" t="s">
        <v>299</v>
      </c>
      <c r="G226" s="152" t="s">
        <v>139</v>
      </c>
      <c r="H226" s="153">
        <v>42</v>
      </c>
      <c r="I226" s="154"/>
      <c r="J226" s="155">
        <f>ROUND(I226*H226,2)</f>
        <v>0</v>
      </c>
      <c r="K226" s="151" t="s">
        <v>149</v>
      </c>
      <c r="L226" s="33"/>
      <c r="M226" s="156" t="s">
        <v>1</v>
      </c>
      <c r="N226" s="157" t="s">
        <v>40</v>
      </c>
      <c r="O226" s="58"/>
      <c r="P226" s="158">
        <f>O226*H226</f>
        <v>0</v>
      </c>
      <c r="Q226" s="158">
        <v>0</v>
      </c>
      <c r="R226" s="158">
        <f>Q226*H226</f>
        <v>0</v>
      </c>
      <c r="S226" s="158">
        <v>1.721E-2</v>
      </c>
      <c r="T226" s="159">
        <f>S226*H226</f>
        <v>0.72282000000000002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0" t="s">
        <v>229</v>
      </c>
      <c r="AT226" s="160" t="s">
        <v>136</v>
      </c>
      <c r="AU226" s="160" t="s">
        <v>83</v>
      </c>
      <c r="AY226" s="17" t="s">
        <v>133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7" t="s">
        <v>81</v>
      </c>
      <c r="BK226" s="161">
        <f>ROUND(I226*H226,2)</f>
        <v>0</v>
      </c>
      <c r="BL226" s="17" t="s">
        <v>229</v>
      </c>
      <c r="BM226" s="160" t="s">
        <v>300</v>
      </c>
    </row>
    <row r="227" spans="1:65" s="2" customFormat="1" ht="29.25">
      <c r="A227" s="32"/>
      <c r="B227" s="33"/>
      <c r="C227" s="32"/>
      <c r="D227" s="162" t="s">
        <v>142</v>
      </c>
      <c r="E227" s="32"/>
      <c r="F227" s="163" t="s">
        <v>301</v>
      </c>
      <c r="G227" s="32"/>
      <c r="H227" s="32"/>
      <c r="I227" s="164"/>
      <c r="J227" s="32"/>
      <c r="K227" s="32"/>
      <c r="L227" s="33"/>
      <c r="M227" s="165"/>
      <c r="N227" s="166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142</v>
      </c>
      <c r="AU227" s="17" t="s">
        <v>83</v>
      </c>
    </row>
    <row r="228" spans="1:65" s="13" customFormat="1">
      <c r="B228" s="167"/>
      <c r="D228" s="162" t="s">
        <v>144</v>
      </c>
      <c r="E228" s="168" t="s">
        <v>1</v>
      </c>
      <c r="F228" s="169" t="s">
        <v>246</v>
      </c>
      <c r="H228" s="168" t="s">
        <v>1</v>
      </c>
      <c r="I228" s="170"/>
      <c r="L228" s="167"/>
      <c r="M228" s="171"/>
      <c r="N228" s="172"/>
      <c r="O228" s="172"/>
      <c r="P228" s="172"/>
      <c r="Q228" s="172"/>
      <c r="R228" s="172"/>
      <c r="S228" s="172"/>
      <c r="T228" s="173"/>
      <c r="AT228" s="168" t="s">
        <v>144</v>
      </c>
      <c r="AU228" s="168" t="s">
        <v>83</v>
      </c>
      <c r="AV228" s="13" t="s">
        <v>81</v>
      </c>
      <c r="AW228" s="13" t="s">
        <v>32</v>
      </c>
      <c r="AX228" s="13" t="s">
        <v>75</v>
      </c>
      <c r="AY228" s="168" t="s">
        <v>133</v>
      </c>
    </row>
    <row r="229" spans="1:65" s="14" customFormat="1">
      <c r="B229" s="174"/>
      <c r="D229" s="162" t="s">
        <v>144</v>
      </c>
      <c r="E229" s="175" t="s">
        <v>1</v>
      </c>
      <c r="F229" s="176" t="s">
        <v>302</v>
      </c>
      <c r="H229" s="177">
        <v>42</v>
      </c>
      <c r="I229" s="178"/>
      <c r="L229" s="174"/>
      <c r="M229" s="179"/>
      <c r="N229" s="180"/>
      <c r="O229" s="180"/>
      <c r="P229" s="180"/>
      <c r="Q229" s="180"/>
      <c r="R229" s="180"/>
      <c r="S229" s="180"/>
      <c r="T229" s="181"/>
      <c r="AT229" s="175" t="s">
        <v>144</v>
      </c>
      <c r="AU229" s="175" t="s">
        <v>83</v>
      </c>
      <c r="AV229" s="14" t="s">
        <v>83</v>
      </c>
      <c r="AW229" s="14" t="s">
        <v>32</v>
      </c>
      <c r="AX229" s="14" t="s">
        <v>81</v>
      </c>
      <c r="AY229" s="175" t="s">
        <v>133</v>
      </c>
    </row>
    <row r="230" spans="1:65" s="2" customFormat="1" ht="37.9" customHeight="1">
      <c r="A230" s="32"/>
      <c r="B230" s="148"/>
      <c r="C230" s="149" t="s">
        <v>303</v>
      </c>
      <c r="D230" s="149" t="s">
        <v>136</v>
      </c>
      <c r="E230" s="150" t="s">
        <v>304</v>
      </c>
      <c r="F230" s="151" t="s">
        <v>305</v>
      </c>
      <c r="G230" s="152" t="s">
        <v>139</v>
      </c>
      <c r="H230" s="153">
        <v>58.911999999999999</v>
      </c>
      <c r="I230" s="154"/>
      <c r="J230" s="155">
        <f>ROUND(I230*H230,2)</f>
        <v>0</v>
      </c>
      <c r="K230" s="151" t="s">
        <v>149</v>
      </c>
      <c r="L230" s="33"/>
      <c r="M230" s="156" t="s">
        <v>1</v>
      </c>
      <c r="N230" s="157" t="s">
        <v>40</v>
      </c>
      <c r="O230" s="58"/>
      <c r="P230" s="158">
        <f>O230*H230</f>
        <v>0</v>
      </c>
      <c r="Q230" s="158">
        <v>1.2200000000000001E-2</v>
      </c>
      <c r="R230" s="158">
        <f>Q230*H230</f>
        <v>0.71872639999999999</v>
      </c>
      <c r="S230" s="158">
        <v>0</v>
      </c>
      <c r="T230" s="15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0" t="s">
        <v>229</v>
      </c>
      <c r="AT230" s="160" t="s">
        <v>136</v>
      </c>
      <c r="AU230" s="160" t="s">
        <v>83</v>
      </c>
      <c r="AY230" s="17" t="s">
        <v>133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7" t="s">
        <v>81</v>
      </c>
      <c r="BK230" s="161">
        <f>ROUND(I230*H230,2)</f>
        <v>0</v>
      </c>
      <c r="BL230" s="17" t="s">
        <v>229</v>
      </c>
      <c r="BM230" s="160" t="s">
        <v>306</v>
      </c>
    </row>
    <row r="231" spans="1:65" s="2" customFormat="1" ht="29.25">
      <c r="A231" s="32"/>
      <c r="B231" s="33"/>
      <c r="C231" s="32"/>
      <c r="D231" s="162" t="s">
        <v>142</v>
      </c>
      <c r="E231" s="32"/>
      <c r="F231" s="163" t="s">
        <v>307</v>
      </c>
      <c r="G231" s="32"/>
      <c r="H231" s="32"/>
      <c r="I231" s="164"/>
      <c r="J231" s="32"/>
      <c r="K231" s="32"/>
      <c r="L231" s="33"/>
      <c r="M231" s="165"/>
      <c r="N231" s="166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142</v>
      </c>
      <c r="AU231" s="17" t="s">
        <v>83</v>
      </c>
    </row>
    <row r="232" spans="1:65" s="14" customFormat="1">
      <c r="B232" s="174"/>
      <c r="D232" s="162" t="s">
        <v>144</v>
      </c>
      <c r="E232" s="175" t="s">
        <v>1</v>
      </c>
      <c r="F232" s="176" t="s">
        <v>308</v>
      </c>
      <c r="H232" s="177">
        <v>23.66</v>
      </c>
      <c r="I232" s="178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5" t="s">
        <v>144</v>
      </c>
      <c r="AU232" s="175" t="s">
        <v>83</v>
      </c>
      <c r="AV232" s="14" t="s">
        <v>83</v>
      </c>
      <c r="AW232" s="14" t="s">
        <v>32</v>
      </c>
      <c r="AX232" s="14" t="s">
        <v>75</v>
      </c>
      <c r="AY232" s="175" t="s">
        <v>133</v>
      </c>
    </row>
    <row r="233" spans="1:65" s="14" customFormat="1">
      <c r="B233" s="174"/>
      <c r="D233" s="162" t="s">
        <v>144</v>
      </c>
      <c r="E233" s="175" t="s">
        <v>1</v>
      </c>
      <c r="F233" s="176" t="s">
        <v>309</v>
      </c>
      <c r="H233" s="177">
        <v>1.4490000000000001</v>
      </c>
      <c r="I233" s="178"/>
      <c r="L233" s="174"/>
      <c r="M233" s="179"/>
      <c r="N233" s="180"/>
      <c r="O233" s="180"/>
      <c r="P233" s="180"/>
      <c r="Q233" s="180"/>
      <c r="R233" s="180"/>
      <c r="S233" s="180"/>
      <c r="T233" s="181"/>
      <c r="AT233" s="175" t="s">
        <v>144</v>
      </c>
      <c r="AU233" s="175" t="s">
        <v>83</v>
      </c>
      <c r="AV233" s="14" t="s">
        <v>83</v>
      </c>
      <c r="AW233" s="14" t="s">
        <v>32</v>
      </c>
      <c r="AX233" s="14" t="s">
        <v>75</v>
      </c>
      <c r="AY233" s="175" t="s">
        <v>133</v>
      </c>
    </row>
    <row r="234" spans="1:65" s="14" customFormat="1">
      <c r="B234" s="174"/>
      <c r="D234" s="162" t="s">
        <v>144</v>
      </c>
      <c r="E234" s="175" t="s">
        <v>1</v>
      </c>
      <c r="F234" s="176" t="s">
        <v>310</v>
      </c>
      <c r="H234" s="177">
        <v>3.08</v>
      </c>
      <c r="I234" s="178"/>
      <c r="L234" s="174"/>
      <c r="M234" s="179"/>
      <c r="N234" s="180"/>
      <c r="O234" s="180"/>
      <c r="P234" s="180"/>
      <c r="Q234" s="180"/>
      <c r="R234" s="180"/>
      <c r="S234" s="180"/>
      <c r="T234" s="181"/>
      <c r="AT234" s="175" t="s">
        <v>144</v>
      </c>
      <c r="AU234" s="175" t="s">
        <v>83</v>
      </c>
      <c r="AV234" s="14" t="s">
        <v>83</v>
      </c>
      <c r="AW234" s="14" t="s">
        <v>32</v>
      </c>
      <c r="AX234" s="14" t="s">
        <v>75</v>
      </c>
      <c r="AY234" s="175" t="s">
        <v>133</v>
      </c>
    </row>
    <row r="235" spans="1:65" s="14" customFormat="1">
      <c r="B235" s="174"/>
      <c r="D235" s="162" t="s">
        <v>144</v>
      </c>
      <c r="E235" s="175" t="s">
        <v>1</v>
      </c>
      <c r="F235" s="176" t="s">
        <v>311</v>
      </c>
      <c r="H235" s="177">
        <v>1.085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5" t="s">
        <v>144</v>
      </c>
      <c r="AU235" s="175" t="s">
        <v>83</v>
      </c>
      <c r="AV235" s="14" t="s">
        <v>83</v>
      </c>
      <c r="AW235" s="14" t="s">
        <v>32</v>
      </c>
      <c r="AX235" s="14" t="s">
        <v>75</v>
      </c>
      <c r="AY235" s="175" t="s">
        <v>133</v>
      </c>
    </row>
    <row r="236" spans="1:65" s="14" customFormat="1">
      <c r="B236" s="174"/>
      <c r="D236" s="162" t="s">
        <v>144</v>
      </c>
      <c r="E236" s="175" t="s">
        <v>1</v>
      </c>
      <c r="F236" s="176" t="s">
        <v>312</v>
      </c>
      <c r="H236" s="177">
        <v>1.925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144</v>
      </c>
      <c r="AU236" s="175" t="s">
        <v>83</v>
      </c>
      <c r="AV236" s="14" t="s">
        <v>83</v>
      </c>
      <c r="AW236" s="14" t="s">
        <v>32</v>
      </c>
      <c r="AX236" s="14" t="s">
        <v>75</v>
      </c>
      <c r="AY236" s="175" t="s">
        <v>133</v>
      </c>
    </row>
    <row r="237" spans="1:65" s="14" customFormat="1">
      <c r="B237" s="174"/>
      <c r="D237" s="162" t="s">
        <v>144</v>
      </c>
      <c r="E237" s="175" t="s">
        <v>1</v>
      </c>
      <c r="F237" s="176" t="s">
        <v>313</v>
      </c>
      <c r="H237" s="177">
        <v>22.239000000000001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144</v>
      </c>
      <c r="AU237" s="175" t="s">
        <v>83</v>
      </c>
      <c r="AV237" s="14" t="s">
        <v>83</v>
      </c>
      <c r="AW237" s="14" t="s">
        <v>32</v>
      </c>
      <c r="AX237" s="14" t="s">
        <v>75</v>
      </c>
      <c r="AY237" s="175" t="s">
        <v>133</v>
      </c>
    </row>
    <row r="238" spans="1:65" s="14" customFormat="1">
      <c r="B238" s="174"/>
      <c r="D238" s="162" t="s">
        <v>144</v>
      </c>
      <c r="E238" s="175" t="s">
        <v>1</v>
      </c>
      <c r="F238" s="176" t="s">
        <v>314</v>
      </c>
      <c r="H238" s="177">
        <v>1.4490000000000001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144</v>
      </c>
      <c r="AU238" s="175" t="s">
        <v>83</v>
      </c>
      <c r="AV238" s="14" t="s">
        <v>83</v>
      </c>
      <c r="AW238" s="14" t="s">
        <v>32</v>
      </c>
      <c r="AX238" s="14" t="s">
        <v>75</v>
      </c>
      <c r="AY238" s="175" t="s">
        <v>133</v>
      </c>
    </row>
    <row r="239" spans="1:65" s="14" customFormat="1">
      <c r="B239" s="174"/>
      <c r="D239" s="162" t="s">
        <v>144</v>
      </c>
      <c r="E239" s="175" t="s">
        <v>1</v>
      </c>
      <c r="F239" s="176" t="s">
        <v>315</v>
      </c>
      <c r="H239" s="177">
        <v>3.08</v>
      </c>
      <c r="I239" s="178"/>
      <c r="L239" s="174"/>
      <c r="M239" s="179"/>
      <c r="N239" s="180"/>
      <c r="O239" s="180"/>
      <c r="P239" s="180"/>
      <c r="Q239" s="180"/>
      <c r="R239" s="180"/>
      <c r="S239" s="180"/>
      <c r="T239" s="181"/>
      <c r="AT239" s="175" t="s">
        <v>144</v>
      </c>
      <c r="AU239" s="175" t="s">
        <v>83</v>
      </c>
      <c r="AV239" s="14" t="s">
        <v>83</v>
      </c>
      <c r="AW239" s="14" t="s">
        <v>32</v>
      </c>
      <c r="AX239" s="14" t="s">
        <v>75</v>
      </c>
      <c r="AY239" s="175" t="s">
        <v>133</v>
      </c>
    </row>
    <row r="240" spans="1:65" s="14" customFormat="1">
      <c r="B240" s="174"/>
      <c r="D240" s="162" t="s">
        <v>144</v>
      </c>
      <c r="E240" s="175" t="s">
        <v>1</v>
      </c>
      <c r="F240" s="176" t="s">
        <v>316</v>
      </c>
      <c r="H240" s="177">
        <v>0.94499999999999995</v>
      </c>
      <c r="I240" s="178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5" t="s">
        <v>144</v>
      </c>
      <c r="AU240" s="175" t="s">
        <v>83</v>
      </c>
      <c r="AV240" s="14" t="s">
        <v>83</v>
      </c>
      <c r="AW240" s="14" t="s">
        <v>32</v>
      </c>
      <c r="AX240" s="14" t="s">
        <v>75</v>
      </c>
      <c r="AY240" s="175" t="s">
        <v>133</v>
      </c>
    </row>
    <row r="241" spans="1:65" s="15" customFormat="1">
      <c r="B241" s="182"/>
      <c r="D241" s="162" t="s">
        <v>144</v>
      </c>
      <c r="E241" s="183" t="s">
        <v>1</v>
      </c>
      <c r="F241" s="184" t="s">
        <v>192</v>
      </c>
      <c r="H241" s="185">
        <v>58.911999999999999</v>
      </c>
      <c r="I241" s="186"/>
      <c r="L241" s="182"/>
      <c r="M241" s="187"/>
      <c r="N241" s="188"/>
      <c r="O241" s="188"/>
      <c r="P241" s="188"/>
      <c r="Q241" s="188"/>
      <c r="R241" s="188"/>
      <c r="S241" s="188"/>
      <c r="T241" s="189"/>
      <c r="AT241" s="183" t="s">
        <v>144</v>
      </c>
      <c r="AU241" s="183" t="s">
        <v>83</v>
      </c>
      <c r="AV241" s="15" t="s">
        <v>140</v>
      </c>
      <c r="AW241" s="15" t="s">
        <v>32</v>
      </c>
      <c r="AX241" s="15" t="s">
        <v>81</v>
      </c>
      <c r="AY241" s="183" t="s">
        <v>133</v>
      </c>
    </row>
    <row r="242" spans="1:65" s="2" customFormat="1" ht="37.9" customHeight="1">
      <c r="A242" s="32"/>
      <c r="B242" s="148"/>
      <c r="C242" s="149" t="s">
        <v>317</v>
      </c>
      <c r="D242" s="149" t="s">
        <v>136</v>
      </c>
      <c r="E242" s="150" t="s">
        <v>318</v>
      </c>
      <c r="F242" s="151" t="s">
        <v>319</v>
      </c>
      <c r="G242" s="152" t="s">
        <v>139</v>
      </c>
      <c r="H242" s="153">
        <v>5.593</v>
      </c>
      <c r="I242" s="154"/>
      <c r="J242" s="155">
        <f>ROUND(I242*H242,2)</f>
        <v>0</v>
      </c>
      <c r="K242" s="151" t="s">
        <v>149</v>
      </c>
      <c r="L242" s="33"/>
      <c r="M242" s="156" t="s">
        <v>1</v>
      </c>
      <c r="N242" s="157" t="s">
        <v>40</v>
      </c>
      <c r="O242" s="58"/>
      <c r="P242" s="158">
        <f>O242*H242</f>
        <v>0</v>
      </c>
      <c r="Q242" s="158">
        <v>1.259E-2</v>
      </c>
      <c r="R242" s="158">
        <f>Q242*H242</f>
        <v>7.0415870000000005E-2</v>
      </c>
      <c r="S242" s="158">
        <v>0</v>
      </c>
      <c r="T242" s="15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0" t="s">
        <v>229</v>
      </c>
      <c r="AT242" s="160" t="s">
        <v>136</v>
      </c>
      <c r="AU242" s="160" t="s">
        <v>83</v>
      </c>
      <c r="AY242" s="17" t="s">
        <v>133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7" t="s">
        <v>81</v>
      </c>
      <c r="BK242" s="161">
        <f>ROUND(I242*H242,2)</f>
        <v>0</v>
      </c>
      <c r="BL242" s="17" t="s">
        <v>229</v>
      </c>
      <c r="BM242" s="160" t="s">
        <v>320</v>
      </c>
    </row>
    <row r="243" spans="1:65" s="2" customFormat="1" ht="29.25">
      <c r="A243" s="32"/>
      <c r="B243" s="33"/>
      <c r="C243" s="32"/>
      <c r="D243" s="162" t="s">
        <v>142</v>
      </c>
      <c r="E243" s="32"/>
      <c r="F243" s="163" t="s">
        <v>321</v>
      </c>
      <c r="G243" s="32"/>
      <c r="H243" s="32"/>
      <c r="I243" s="164"/>
      <c r="J243" s="32"/>
      <c r="K243" s="32"/>
      <c r="L243" s="33"/>
      <c r="M243" s="165"/>
      <c r="N243" s="166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142</v>
      </c>
      <c r="AU243" s="17" t="s">
        <v>83</v>
      </c>
    </row>
    <row r="244" spans="1:65" s="14" customFormat="1">
      <c r="B244" s="174"/>
      <c r="D244" s="162" t="s">
        <v>144</v>
      </c>
      <c r="E244" s="175" t="s">
        <v>1</v>
      </c>
      <c r="F244" s="176" t="s">
        <v>322</v>
      </c>
      <c r="H244" s="177">
        <v>1.1200000000000001</v>
      </c>
      <c r="I244" s="178"/>
      <c r="L244" s="174"/>
      <c r="M244" s="179"/>
      <c r="N244" s="180"/>
      <c r="O244" s="180"/>
      <c r="P244" s="180"/>
      <c r="Q244" s="180"/>
      <c r="R244" s="180"/>
      <c r="S244" s="180"/>
      <c r="T244" s="181"/>
      <c r="AT244" s="175" t="s">
        <v>144</v>
      </c>
      <c r="AU244" s="175" t="s">
        <v>83</v>
      </c>
      <c r="AV244" s="14" t="s">
        <v>83</v>
      </c>
      <c r="AW244" s="14" t="s">
        <v>32</v>
      </c>
      <c r="AX244" s="14" t="s">
        <v>75</v>
      </c>
      <c r="AY244" s="175" t="s">
        <v>133</v>
      </c>
    </row>
    <row r="245" spans="1:65" s="14" customFormat="1">
      <c r="B245" s="174"/>
      <c r="D245" s="162" t="s">
        <v>144</v>
      </c>
      <c r="E245" s="175" t="s">
        <v>1</v>
      </c>
      <c r="F245" s="176" t="s">
        <v>323</v>
      </c>
      <c r="H245" s="177">
        <v>1.0009999999999999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5" t="s">
        <v>144</v>
      </c>
      <c r="AU245" s="175" t="s">
        <v>83</v>
      </c>
      <c r="AV245" s="14" t="s">
        <v>83</v>
      </c>
      <c r="AW245" s="14" t="s">
        <v>32</v>
      </c>
      <c r="AX245" s="14" t="s">
        <v>75</v>
      </c>
      <c r="AY245" s="175" t="s">
        <v>133</v>
      </c>
    </row>
    <row r="246" spans="1:65" s="14" customFormat="1">
      <c r="B246" s="174"/>
      <c r="D246" s="162" t="s">
        <v>144</v>
      </c>
      <c r="E246" s="175" t="s">
        <v>1</v>
      </c>
      <c r="F246" s="176" t="s">
        <v>324</v>
      </c>
      <c r="H246" s="177">
        <v>1.1200000000000001</v>
      </c>
      <c r="I246" s="178"/>
      <c r="L246" s="174"/>
      <c r="M246" s="179"/>
      <c r="N246" s="180"/>
      <c r="O246" s="180"/>
      <c r="P246" s="180"/>
      <c r="Q246" s="180"/>
      <c r="R246" s="180"/>
      <c r="S246" s="180"/>
      <c r="T246" s="181"/>
      <c r="AT246" s="175" t="s">
        <v>144</v>
      </c>
      <c r="AU246" s="175" t="s">
        <v>83</v>
      </c>
      <c r="AV246" s="14" t="s">
        <v>83</v>
      </c>
      <c r="AW246" s="14" t="s">
        <v>32</v>
      </c>
      <c r="AX246" s="14" t="s">
        <v>75</v>
      </c>
      <c r="AY246" s="175" t="s">
        <v>133</v>
      </c>
    </row>
    <row r="247" spans="1:65" s="14" customFormat="1">
      <c r="B247" s="174"/>
      <c r="D247" s="162" t="s">
        <v>144</v>
      </c>
      <c r="E247" s="175" t="s">
        <v>1</v>
      </c>
      <c r="F247" s="176" t="s">
        <v>325</v>
      </c>
      <c r="H247" s="177">
        <v>1.0009999999999999</v>
      </c>
      <c r="I247" s="178"/>
      <c r="L247" s="174"/>
      <c r="M247" s="179"/>
      <c r="N247" s="180"/>
      <c r="O247" s="180"/>
      <c r="P247" s="180"/>
      <c r="Q247" s="180"/>
      <c r="R247" s="180"/>
      <c r="S247" s="180"/>
      <c r="T247" s="181"/>
      <c r="AT247" s="175" t="s">
        <v>144</v>
      </c>
      <c r="AU247" s="175" t="s">
        <v>83</v>
      </c>
      <c r="AV247" s="14" t="s">
        <v>83</v>
      </c>
      <c r="AW247" s="14" t="s">
        <v>32</v>
      </c>
      <c r="AX247" s="14" t="s">
        <v>75</v>
      </c>
      <c r="AY247" s="175" t="s">
        <v>133</v>
      </c>
    </row>
    <row r="248" spans="1:65" s="14" customFormat="1">
      <c r="B248" s="174"/>
      <c r="D248" s="162" t="s">
        <v>144</v>
      </c>
      <c r="E248" s="175" t="s">
        <v>1</v>
      </c>
      <c r="F248" s="176" t="s">
        <v>326</v>
      </c>
      <c r="H248" s="177">
        <v>1.351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144</v>
      </c>
      <c r="AU248" s="175" t="s">
        <v>83</v>
      </c>
      <c r="AV248" s="14" t="s">
        <v>83</v>
      </c>
      <c r="AW248" s="14" t="s">
        <v>32</v>
      </c>
      <c r="AX248" s="14" t="s">
        <v>75</v>
      </c>
      <c r="AY248" s="175" t="s">
        <v>133</v>
      </c>
    </row>
    <row r="249" spans="1:65" s="15" customFormat="1">
      <c r="B249" s="182"/>
      <c r="D249" s="162" t="s">
        <v>144</v>
      </c>
      <c r="E249" s="183" t="s">
        <v>1</v>
      </c>
      <c r="F249" s="184" t="s">
        <v>192</v>
      </c>
      <c r="H249" s="185">
        <v>5.593</v>
      </c>
      <c r="I249" s="186"/>
      <c r="L249" s="182"/>
      <c r="M249" s="187"/>
      <c r="N249" s="188"/>
      <c r="O249" s="188"/>
      <c r="P249" s="188"/>
      <c r="Q249" s="188"/>
      <c r="R249" s="188"/>
      <c r="S249" s="188"/>
      <c r="T249" s="189"/>
      <c r="AT249" s="183" t="s">
        <v>144</v>
      </c>
      <c r="AU249" s="183" t="s">
        <v>83</v>
      </c>
      <c r="AV249" s="15" t="s">
        <v>140</v>
      </c>
      <c r="AW249" s="15" t="s">
        <v>32</v>
      </c>
      <c r="AX249" s="15" t="s">
        <v>81</v>
      </c>
      <c r="AY249" s="183" t="s">
        <v>133</v>
      </c>
    </row>
    <row r="250" spans="1:65" s="2" customFormat="1" ht="21.75" customHeight="1">
      <c r="A250" s="32"/>
      <c r="B250" s="148"/>
      <c r="C250" s="149" t="s">
        <v>327</v>
      </c>
      <c r="D250" s="149" t="s">
        <v>136</v>
      </c>
      <c r="E250" s="150" t="s">
        <v>328</v>
      </c>
      <c r="F250" s="151" t="s">
        <v>329</v>
      </c>
      <c r="G250" s="152" t="s">
        <v>139</v>
      </c>
      <c r="H250" s="153">
        <v>64.504999999999995</v>
      </c>
      <c r="I250" s="154"/>
      <c r="J250" s="155">
        <f>ROUND(I250*H250,2)</f>
        <v>0</v>
      </c>
      <c r="K250" s="151" t="s">
        <v>149</v>
      </c>
      <c r="L250" s="33"/>
      <c r="M250" s="156" t="s">
        <v>1</v>
      </c>
      <c r="N250" s="157" t="s">
        <v>40</v>
      </c>
      <c r="O250" s="58"/>
      <c r="P250" s="158">
        <f>O250*H250</f>
        <v>0</v>
      </c>
      <c r="Q250" s="158">
        <v>6.9999999999999999E-4</v>
      </c>
      <c r="R250" s="158">
        <f>Q250*H250</f>
        <v>4.5153499999999999E-2</v>
      </c>
      <c r="S250" s="158">
        <v>0</v>
      </c>
      <c r="T250" s="15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0" t="s">
        <v>229</v>
      </c>
      <c r="AT250" s="160" t="s">
        <v>136</v>
      </c>
      <c r="AU250" s="160" t="s">
        <v>83</v>
      </c>
      <c r="AY250" s="17" t="s">
        <v>133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7" t="s">
        <v>81</v>
      </c>
      <c r="BK250" s="161">
        <f>ROUND(I250*H250,2)</f>
        <v>0</v>
      </c>
      <c r="BL250" s="17" t="s">
        <v>229</v>
      </c>
      <c r="BM250" s="160" t="s">
        <v>330</v>
      </c>
    </row>
    <row r="251" spans="1:65" s="2" customFormat="1" ht="19.5">
      <c r="A251" s="32"/>
      <c r="B251" s="33"/>
      <c r="C251" s="32"/>
      <c r="D251" s="162" t="s">
        <v>142</v>
      </c>
      <c r="E251" s="32"/>
      <c r="F251" s="163" t="s">
        <v>331</v>
      </c>
      <c r="G251" s="32"/>
      <c r="H251" s="32"/>
      <c r="I251" s="164"/>
      <c r="J251" s="32"/>
      <c r="K251" s="32"/>
      <c r="L251" s="33"/>
      <c r="M251" s="165"/>
      <c r="N251" s="166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142</v>
      </c>
      <c r="AU251" s="17" t="s">
        <v>83</v>
      </c>
    </row>
    <row r="252" spans="1:65" s="14" customFormat="1">
      <c r="B252" s="174"/>
      <c r="D252" s="162" t="s">
        <v>144</v>
      </c>
      <c r="E252" s="175" t="s">
        <v>1</v>
      </c>
      <c r="F252" s="176" t="s">
        <v>332</v>
      </c>
      <c r="H252" s="177">
        <v>64.504999999999995</v>
      </c>
      <c r="I252" s="178"/>
      <c r="L252" s="174"/>
      <c r="M252" s="179"/>
      <c r="N252" s="180"/>
      <c r="O252" s="180"/>
      <c r="P252" s="180"/>
      <c r="Q252" s="180"/>
      <c r="R252" s="180"/>
      <c r="S252" s="180"/>
      <c r="T252" s="181"/>
      <c r="AT252" s="175" t="s">
        <v>144</v>
      </c>
      <c r="AU252" s="175" t="s">
        <v>83</v>
      </c>
      <c r="AV252" s="14" t="s">
        <v>83</v>
      </c>
      <c r="AW252" s="14" t="s">
        <v>32</v>
      </c>
      <c r="AX252" s="14" t="s">
        <v>81</v>
      </c>
      <c r="AY252" s="175" t="s">
        <v>133</v>
      </c>
    </row>
    <row r="253" spans="1:65" s="2" customFormat="1" ht="33" customHeight="1">
      <c r="A253" s="32"/>
      <c r="B253" s="148"/>
      <c r="C253" s="149" t="s">
        <v>333</v>
      </c>
      <c r="D253" s="149" t="s">
        <v>136</v>
      </c>
      <c r="E253" s="150" t="s">
        <v>334</v>
      </c>
      <c r="F253" s="151" t="s">
        <v>335</v>
      </c>
      <c r="G253" s="152" t="s">
        <v>139</v>
      </c>
      <c r="H253" s="153">
        <v>583.85500000000002</v>
      </c>
      <c r="I253" s="154"/>
      <c r="J253" s="155">
        <f>ROUND(I253*H253,2)</f>
        <v>0</v>
      </c>
      <c r="K253" s="151" t="s">
        <v>149</v>
      </c>
      <c r="L253" s="33"/>
      <c r="M253" s="156" t="s">
        <v>1</v>
      </c>
      <c r="N253" s="157" t="s">
        <v>40</v>
      </c>
      <c r="O253" s="58"/>
      <c r="P253" s="158">
        <f>O253*H253</f>
        <v>0</v>
      </c>
      <c r="Q253" s="158">
        <v>1.25E-3</v>
      </c>
      <c r="R253" s="158">
        <f>Q253*H253</f>
        <v>0.72981875000000007</v>
      </c>
      <c r="S253" s="158">
        <v>0</v>
      </c>
      <c r="T253" s="15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0" t="s">
        <v>229</v>
      </c>
      <c r="AT253" s="160" t="s">
        <v>136</v>
      </c>
      <c r="AU253" s="160" t="s">
        <v>83</v>
      </c>
      <c r="AY253" s="17" t="s">
        <v>133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7" t="s">
        <v>81</v>
      </c>
      <c r="BK253" s="161">
        <f>ROUND(I253*H253,2)</f>
        <v>0</v>
      </c>
      <c r="BL253" s="17" t="s">
        <v>229</v>
      </c>
      <c r="BM253" s="160" t="s">
        <v>336</v>
      </c>
    </row>
    <row r="254" spans="1:65" s="2" customFormat="1" ht="29.25">
      <c r="A254" s="32"/>
      <c r="B254" s="33"/>
      <c r="C254" s="32"/>
      <c r="D254" s="162" t="s">
        <v>142</v>
      </c>
      <c r="E254" s="32"/>
      <c r="F254" s="163" t="s">
        <v>337</v>
      </c>
      <c r="G254" s="32"/>
      <c r="H254" s="32"/>
      <c r="I254" s="164"/>
      <c r="J254" s="32"/>
      <c r="K254" s="32"/>
      <c r="L254" s="33"/>
      <c r="M254" s="165"/>
      <c r="N254" s="166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142</v>
      </c>
      <c r="AU254" s="17" t="s">
        <v>83</v>
      </c>
    </row>
    <row r="255" spans="1:65" s="13" customFormat="1">
      <c r="B255" s="167"/>
      <c r="D255" s="162" t="s">
        <v>144</v>
      </c>
      <c r="E255" s="168" t="s">
        <v>1</v>
      </c>
      <c r="F255" s="169" t="s">
        <v>246</v>
      </c>
      <c r="H255" s="168" t="s">
        <v>1</v>
      </c>
      <c r="I255" s="170"/>
      <c r="L255" s="167"/>
      <c r="M255" s="171"/>
      <c r="N255" s="172"/>
      <c r="O255" s="172"/>
      <c r="P255" s="172"/>
      <c r="Q255" s="172"/>
      <c r="R255" s="172"/>
      <c r="S255" s="172"/>
      <c r="T255" s="173"/>
      <c r="AT255" s="168" t="s">
        <v>144</v>
      </c>
      <c r="AU255" s="168" t="s">
        <v>83</v>
      </c>
      <c r="AV255" s="13" t="s">
        <v>81</v>
      </c>
      <c r="AW255" s="13" t="s">
        <v>32</v>
      </c>
      <c r="AX255" s="13" t="s">
        <v>75</v>
      </c>
      <c r="AY255" s="168" t="s">
        <v>133</v>
      </c>
    </row>
    <row r="256" spans="1:65" s="14" customFormat="1" ht="22.5">
      <c r="B256" s="174"/>
      <c r="D256" s="162" t="s">
        <v>144</v>
      </c>
      <c r="E256" s="175" t="s">
        <v>1</v>
      </c>
      <c r="F256" s="176" t="s">
        <v>338</v>
      </c>
      <c r="H256" s="177">
        <v>220.25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144</v>
      </c>
      <c r="AU256" s="175" t="s">
        <v>83</v>
      </c>
      <c r="AV256" s="14" t="s">
        <v>83</v>
      </c>
      <c r="AW256" s="14" t="s">
        <v>32</v>
      </c>
      <c r="AX256" s="14" t="s">
        <v>75</v>
      </c>
      <c r="AY256" s="175" t="s">
        <v>133</v>
      </c>
    </row>
    <row r="257" spans="1:65" s="14" customFormat="1" ht="22.5">
      <c r="B257" s="174"/>
      <c r="D257" s="162" t="s">
        <v>144</v>
      </c>
      <c r="E257" s="175" t="s">
        <v>1</v>
      </c>
      <c r="F257" s="176" t="s">
        <v>339</v>
      </c>
      <c r="H257" s="177">
        <v>145.86000000000001</v>
      </c>
      <c r="I257" s="178"/>
      <c r="L257" s="174"/>
      <c r="M257" s="179"/>
      <c r="N257" s="180"/>
      <c r="O257" s="180"/>
      <c r="P257" s="180"/>
      <c r="Q257" s="180"/>
      <c r="R257" s="180"/>
      <c r="S257" s="180"/>
      <c r="T257" s="181"/>
      <c r="AT257" s="175" t="s">
        <v>144</v>
      </c>
      <c r="AU257" s="175" t="s">
        <v>83</v>
      </c>
      <c r="AV257" s="14" t="s">
        <v>83</v>
      </c>
      <c r="AW257" s="14" t="s">
        <v>32</v>
      </c>
      <c r="AX257" s="14" t="s">
        <v>75</v>
      </c>
      <c r="AY257" s="175" t="s">
        <v>133</v>
      </c>
    </row>
    <row r="258" spans="1:65" s="14" customFormat="1">
      <c r="B258" s="174"/>
      <c r="D258" s="162" t="s">
        <v>144</v>
      </c>
      <c r="E258" s="175" t="s">
        <v>1</v>
      </c>
      <c r="F258" s="176" t="s">
        <v>340</v>
      </c>
      <c r="H258" s="177">
        <v>54.94</v>
      </c>
      <c r="I258" s="178"/>
      <c r="L258" s="174"/>
      <c r="M258" s="179"/>
      <c r="N258" s="180"/>
      <c r="O258" s="180"/>
      <c r="P258" s="180"/>
      <c r="Q258" s="180"/>
      <c r="R258" s="180"/>
      <c r="S258" s="180"/>
      <c r="T258" s="181"/>
      <c r="AT258" s="175" t="s">
        <v>144</v>
      </c>
      <c r="AU258" s="175" t="s">
        <v>83</v>
      </c>
      <c r="AV258" s="14" t="s">
        <v>83</v>
      </c>
      <c r="AW258" s="14" t="s">
        <v>32</v>
      </c>
      <c r="AX258" s="14" t="s">
        <v>75</v>
      </c>
      <c r="AY258" s="175" t="s">
        <v>133</v>
      </c>
    </row>
    <row r="259" spans="1:65" s="13" customFormat="1">
      <c r="B259" s="167"/>
      <c r="D259" s="162" t="s">
        <v>144</v>
      </c>
      <c r="E259" s="168" t="s">
        <v>1</v>
      </c>
      <c r="F259" s="169" t="s">
        <v>341</v>
      </c>
      <c r="H259" s="168" t="s">
        <v>1</v>
      </c>
      <c r="I259" s="170"/>
      <c r="L259" s="167"/>
      <c r="M259" s="171"/>
      <c r="N259" s="172"/>
      <c r="O259" s="172"/>
      <c r="P259" s="172"/>
      <c r="Q259" s="172"/>
      <c r="R259" s="172"/>
      <c r="S259" s="172"/>
      <c r="T259" s="173"/>
      <c r="AT259" s="168" t="s">
        <v>144</v>
      </c>
      <c r="AU259" s="168" t="s">
        <v>83</v>
      </c>
      <c r="AV259" s="13" t="s">
        <v>81</v>
      </c>
      <c r="AW259" s="13" t="s">
        <v>32</v>
      </c>
      <c r="AX259" s="13" t="s">
        <v>75</v>
      </c>
      <c r="AY259" s="168" t="s">
        <v>133</v>
      </c>
    </row>
    <row r="260" spans="1:65" s="14" customFormat="1" ht="22.5">
      <c r="B260" s="174"/>
      <c r="D260" s="162" t="s">
        <v>144</v>
      </c>
      <c r="E260" s="175" t="s">
        <v>1</v>
      </c>
      <c r="F260" s="176" t="s">
        <v>342</v>
      </c>
      <c r="H260" s="177">
        <v>227.31</v>
      </c>
      <c r="I260" s="178"/>
      <c r="L260" s="174"/>
      <c r="M260" s="179"/>
      <c r="N260" s="180"/>
      <c r="O260" s="180"/>
      <c r="P260" s="180"/>
      <c r="Q260" s="180"/>
      <c r="R260" s="180"/>
      <c r="S260" s="180"/>
      <c r="T260" s="181"/>
      <c r="AT260" s="175" t="s">
        <v>144</v>
      </c>
      <c r="AU260" s="175" t="s">
        <v>83</v>
      </c>
      <c r="AV260" s="14" t="s">
        <v>83</v>
      </c>
      <c r="AW260" s="14" t="s">
        <v>32</v>
      </c>
      <c r="AX260" s="14" t="s">
        <v>75</v>
      </c>
      <c r="AY260" s="175" t="s">
        <v>133</v>
      </c>
    </row>
    <row r="261" spans="1:65" s="13" customFormat="1">
      <c r="B261" s="167"/>
      <c r="D261" s="162" t="s">
        <v>144</v>
      </c>
      <c r="E261" s="168" t="s">
        <v>1</v>
      </c>
      <c r="F261" s="169" t="s">
        <v>343</v>
      </c>
      <c r="H261" s="168" t="s">
        <v>1</v>
      </c>
      <c r="I261" s="170"/>
      <c r="L261" s="167"/>
      <c r="M261" s="171"/>
      <c r="N261" s="172"/>
      <c r="O261" s="172"/>
      <c r="P261" s="172"/>
      <c r="Q261" s="172"/>
      <c r="R261" s="172"/>
      <c r="S261" s="172"/>
      <c r="T261" s="173"/>
      <c r="AT261" s="168" t="s">
        <v>144</v>
      </c>
      <c r="AU261" s="168" t="s">
        <v>83</v>
      </c>
      <c r="AV261" s="13" t="s">
        <v>81</v>
      </c>
      <c r="AW261" s="13" t="s">
        <v>32</v>
      </c>
      <c r="AX261" s="13" t="s">
        <v>75</v>
      </c>
      <c r="AY261" s="168" t="s">
        <v>133</v>
      </c>
    </row>
    <row r="262" spans="1:65" s="14" customFormat="1">
      <c r="B262" s="174"/>
      <c r="D262" s="162" t="s">
        <v>144</v>
      </c>
      <c r="E262" s="175" t="s">
        <v>1</v>
      </c>
      <c r="F262" s="176" t="s">
        <v>344</v>
      </c>
      <c r="H262" s="177">
        <v>-64.504999999999995</v>
      </c>
      <c r="I262" s="178"/>
      <c r="L262" s="174"/>
      <c r="M262" s="179"/>
      <c r="N262" s="180"/>
      <c r="O262" s="180"/>
      <c r="P262" s="180"/>
      <c r="Q262" s="180"/>
      <c r="R262" s="180"/>
      <c r="S262" s="180"/>
      <c r="T262" s="181"/>
      <c r="AT262" s="175" t="s">
        <v>144</v>
      </c>
      <c r="AU262" s="175" t="s">
        <v>83</v>
      </c>
      <c r="AV262" s="14" t="s">
        <v>83</v>
      </c>
      <c r="AW262" s="14" t="s">
        <v>32</v>
      </c>
      <c r="AX262" s="14" t="s">
        <v>75</v>
      </c>
      <c r="AY262" s="175" t="s">
        <v>133</v>
      </c>
    </row>
    <row r="263" spans="1:65" s="15" customFormat="1">
      <c r="B263" s="182"/>
      <c r="D263" s="162" t="s">
        <v>144</v>
      </c>
      <c r="E263" s="183" t="s">
        <v>1</v>
      </c>
      <c r="F263" s="184" t="s">
        <v>192</v>
      </c>
      <c r="H263" s="185">
        <v>583.85500000000002</v>
      </c>
      <c r="I263" s="186"/>
      <c r="L263" s="182"/>
      <c r="M263" s="187"/>
      <c r="N263" s="188"/>
      <c r="O263" s="188"/>
      <c r="P263" s="188"/>
      <c r="Q263" s="188"/>
      <c r="R263" s="188"/>
      <c r="S263" s="188"/>
      <c r="T263" s="189"/>
      <c r="AT263" s="183" t="s">
        <v>144</v>
      </c>
      <c r="AU263" s="183" t="s">
        <v>83</v>
      </c>
      <c r="AV263" s="15" t="s">
        <v>140</v>
      </c>
      <c r="AW263" s="15" t="s">
        <v>32</v>
      </c>
      <c r="AX263" s="15" t="s">
        <v>81</v>
      </c>
      <c r="AY263" s="183" t="s">
        <v>133</v>
      </c>
    </row>
    <row r="264" spans="1:65" s="2" customFormat="1" ht="62.65" customHeight="1">
      <c r="A264" s="32"/>
      <c r="B264" s="148"/>
      <c r="C264" s="191" t="s">
        <v>345</v>
      </c>
      <c r="D264" s="191" t="s">
        <v>346</v>
      </c>
      <c r="E264" s="192" t="s">
        <v>347</v>
      </c>
      <c r="F264" s="193" t="s">
        <v>348</v>
      </c>
      <c r="G264" s="194" t="s">
        <v>139</v>
      </c>
      <c r="H264" s="195">
        <v>87.906000000000006</v>
      </c>
      <c r="I264" s="196"/>
      <c r="J264" s="197">
        <f>ROUND(I264*H264,2)</f>
        <v>0</v>
      </c>
      <c r="K264" s="193" t="s">
        <v>1</v>
      </c>
      <c r="L264" s="198"/>
      <c r="M264" s="199" t="s">
        <v>1</v>
      </c>
      <c r="N264" s="200" t="s">
        <v>40</v>
      </c>
      <c r="O264" s="58"/>
      <c r="P264" s="158">
        <f>O264*H264</f>
        <v>0</v>
      </c>
      <c r="Q264" s="158">
        <v>8.0000000000000002E-3</v>
      </c>
      <c r="R264" s="158">
        <f>Q264*H264</f>
        <v>0.7032480000000001</v>
      </c>
      <c r="S264" s="158">
        <v>0</v>
      </c>
      <c r="T264" s="15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0" t="s">
        <v>345</v>
      </c>
      <c r="AT264" s="160" t="s">
        <v>346</v>
      </c>
      <c r="AU264" s="160" t="s">
        <v>83</v>
      </c>
      <c r="AY264" s="17" t="s">
        <v>133</v>
      </c>
      <c r="BE264" s="161">
        <f>IF(N264="základní",J264,0)</f>
        <v>0</v>
      </c>
      <c r="BF264" s="161">
        <f>IF(N264="snížená",J264,0)</f>
        <v>0</v>
      </c>
      <c r="BG264" s="161">
        <f>IF(N264="zákl. přenesená",J264,0)</f>
        <v>0</v>
      </c>
      <c r="BH264" s="161">
        <f>IF(N264="sníž. přenesená",J264,0)</f>
        <v>0</v>
      </c>
      <c r="BI264" s="161">
        <f>IF(N264="nulová",J264,0)</f>
        <v>0</v>
      </c>
      <c r="BJ264" s="17" t="s">
        <v>81</v>
      </c>
      <c r="BK264" s="161">
        <f>ROUND(I264*H264,2)</f>
        <v>0</v>
      </c>
      <c r="BL264" s="17" t="s">
        <v>229</v>
      </c>
      <c r="BM264" s="160" t="s">
        <v>349</v>
      </c>
    </row>
    <row r="265" spans="1:65" s="2" customFormat="1" ht="68.25">
      <c r="A265" s="32"/>
      <c r="B265" s="33"/>
      <c r="C265" s="32"/>
      <c r="D265" s="162" t="s">
        <v>142</v>
      </c>
      <c r="E265" s="32"/>
      <c r="F265" s="163" t="s">
        <v>350</v>
      </c>
      <c r="G265" s="32"/>
      <c r="H265" s="32"/>
      <c r="I265" s="164"/>
      <c r="J265" s="32"/>
      <c r="K265" s="32"/>
      <c r="L265" s="33"/>
      <c r="M265" s="165"/>
      <c r="N265" s="166"/>
      <c r="O265" s="58"/>
      <c r="P265" s="58"/>
      <c r="Q265" s="58"/>
      <c r="R265" s="58"/>
      <c r="S265" s="58"/>
      <c r="T265" s="5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142</v>
      </c>
      <c r="AU265" s="17" t="s">
        <v>83</v>
      </c>
    </row>
    <row r="266" spans="1:65" s="13" customFormat="1">
      <c r="B266" s="167"/>
      <c r="D266" s="162" t="s">
        <v>144</v>
      </c>
      <c r="E266" s="168" t="s">
        <v>1</v>
      </c>
      <c r="F266" s="169" t="s">
        <v>351</v>
      </c>
      <c r="H266" s="168" t="s">
        <v>1</v>
      </c>
      <c r="I266" s="170"/>
      <c r="L266" s="167"/>
      <c r="M266" s="171"/>
      <c r="N266" s="172"/>
      <c r="O266" s="172"/>
      <c r="P266" s="172"/>
      <c r="Q266" s="172"/>
      <c r="R266" s="172"/>
      <c r="S266" s="172"/>
      <c r="T266" s="173"/>
      <c r="AT266" s="168" t="s">
        <v>144</v>
      </c>
      <c r="AU266" s="168" t="s">
        <v>83</v>
      </c>
      <c r="AV266" s="13" t="s">
        <v>81</v>
      </c>
      <c r="AW266" s="13" t="s">
        <v>32</v>
      </c>
      <c r="AX266" s="13" t="s">
        <v>75</v>
      </c>
      <c r="AY266" s="168" t="s">
        <v>133</v>
      </c>
    </row>
    <row r="267" spans="1:65" s="14" customFormat="1">
      <c r="B267" s="174"/>
      <c r="D267" s="162" t="s">
        <v>144</v>
      </c>
      <c r="E267" s="175" t="s">
        <v>1</v>
      </c>
      <c r="F267" s="176" t="s">
        <v>352</v>
      </c>
      <c r="H267" s="177">
        <v>7.63</v>
      </c>
      <c r="I267" s="178"/>
      <c r="L267" s="174"/>
      <c r="M267" s="179"/>
      <c r="N267" s="180"/>
      <c r="O267" s="180"/>
      <c r="P267" s="180"/>
      <c r="Q267" s="180"/>
      <c r="R267" s="180"/>
      <c r="S267" s="180"/>
      <c r="T267" s="181"/>
      <c r="AT267" s="175" t="s">
        <v>144</v>
      </c>
      <c r="AU267" s="175" t="s">
        <v>83</v>
      </c>
      <c r="AV267" s="14" t="s">
        <v>83</v>
      </c>
      <c r="AW267" s="14" t="s">
        <v>32</v>
      </c>
      <c r="AX267" s="14" t="s">
        <v>75</v>
      </c>
      <c r="AY267" s="175" t="s">
        <v>133</v>
      </c>
    </row>
    <row r="268" spans="1:65" s="14" customFormat="1">
      <c r="B268" s="174"/>
      <c r="D268" s="162" t="s">
        <v>144</v>
      </c>
      <c r="E268" s="175" t="s">
        <v>1</v>
      </c>
      <c r="F268" s="176" t="s">
        <v>353</v>
      </c>
      <c r="H268" s="177">
        <v>11.72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144</v>
      </c>
      <c r="AU268" s="175" t="s">
        <v>83</v>
      </c>
      <c r="AV268" s="14" t="s">
        <v>83</v>
      </c>
      <c r="AW268" s="14" t="s">
        <v>32</v>
      </c>
      <c r="AX268" s="14" t="s">
        <v>75</v>
      </c>
      <c r="AY268" s="175" t="s">
        <v>133</v>
      </c>
    </row>
    <row r="269" spans="1:65" s="14" customFormat="1">
      <c r="B269" s="174"/>
      <c r="D269" s="162" t="s">
        <v>144</v>
      </c>
      <c r="E269" s="175" t="s">
        <v>1</v>
      </c>
      <c r="F269" s="176" t="s">
        <v>354</v>
      </c>
      <c r="H269" s="177">
        <v>8.5</v>
      </c>
      <c r="I269" s="178"/>
      <c r="L269" s="174"/>
      <c r="M269" s="179"/>
      <c r="N269" s="180"/>
      <c r="O269" s="180"/>
      <c r="P269" s="180"/>
      <c r="Q269" s="180"/>
      <c r="R269" s="180"/>
      <c r="S269" s="180"/>
      <c r="T269" s="181"/>
      <c r="AT269" s="175" t="s">
        <v>144</v>
      </c>
      <c r="AU269" s="175" t="s">
        <v>83</v>
      </c>
      <c r="AV269" s="14" t="s">
        <v>83</v>
      </c>
      <c r="AW269" s="14" t="s">
        <v>32</v>
      </c>
      <c r="AX269" s="14" t="s">
        <v>75</v>
      </c>
      <c r="AY269" s="175" t="s">
        <v>133</v>
      </c>
    </row>
    <row r="270" spans="1:65" s="14" customFormat="1">
      <c r="B270" s="174"/>
      <c r="D270" s="162" t="s">
        <v>144</v>
      </c>
      <c r="E270" s="175" t="s">
        <v>1</v>
      </c>
      <c r="F270" s="176" t="s">
        <v>355</v>
      </c>
      <c r="H270" s="177">
        <v>1.26</v>
      </c>
      <c r="I270" s="178"/>
      <c r="L270" s="174"/>
      <c r="M270" s="179"/>
      <c r="N270" s="180"/>
      <c r="O270" s="180"/>
      <c r="P270" s="180"/>
      <c r="Q270" s="180"/>
      <c r="R270" s="180"/>
      <c r="S270" s="180"/>
      <c r="T270" s="181"/>
      <c r="AT270" s="175" t="s">
        <v>144</v>
      </c>
      <c r="AU270" s="175" t="s">
        <v>83</v>
      </c>
      <c r="AV270" s="14" t="s">
        <v>83</v>
      </c>
      <c r="AW270" s="14" t="s">
        <v>32</v>
      </c>
      <c r="AX270" s="14" t="s">
        <v>75</v>
      </c>
      <c r="AY270" s="175" t="s">
        <v>133</v>
      </c>
    </row>
    <row r="271" spans="1:65" s="14" customFormat="1">
      <c r="B271" s="174"/>
      <c r="D271" s="162" t="s">
        <v>144</v>
      </c>
      <c r="E271" s="175" t="s">
        <v>1</v>
      </c>
      <c r="F271" s="176" t="s">
        <v>356</v>
      </c>
      <c r="H271" s="177">
        <v>2.86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144</v>
      </c>
      <c r="AU271" s="175" t="s">
        <v>83</v>
      </c>
      <c r="AV271" s="14" t="s">
        <v>83</v>
      </c>
      <c r="AW271" s="14" t="s">
        <v>32</v>
      </c>
      <c r="AX271" s="14" t="s">
        <v>75</v>
      </c>
      <c r="AY271" s="175" t="s">
        <v>133</v>
      </c>
    </row>
    <row r="272" spans="1:65" s="14" customFormat="1">
      <c r="B272" s="174"/>
      <c r="D272" s="162" t="s">
        <v>144</v>
      </c>
      <c r="E272" s="175" t="s">
        <v>1</v>
      </c>
      <c r="F272" s="176" t="s">
        <v>357</v>
      </c>
      <c r="H272" s="177">
        <v>1.24</v>
      </c>
      <c r="I272" s="178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5" t="s">
        <v>144</v>
      </c>
      <c r="AU272" s="175" t="s">
        <v>83</v>
      </c>
      <c r="AV272" s="14" t="s">
        <v>83</v>
      </c>
      <c r="AW272" s="14" t="s">
        <v>32</v>
      </c>
      <c r="AX272" s="14" t="s">
        <v>75</v>
      </c>
      <c r="AY272" s="175" t="s">
        <v>133</v>
      </c>
    </row>
    <row r="273" spans="1:65" s="14" customFormat="1">
      <c r="B273" s="174"/>
      <c r="D273" s="162" t="s">
        <v>144</v>
      </c>
      <c r="E273" s="175" t="s">
        <v>1</v>
      </c>
      <c r="F273" s="176" t="s">
        <v>358</v>
      </c>
      <c r="H273" s="177">
        <v>3.25</v>
      </c>
      <c r="I273" s="178"/>
      <c r="L273" s="174"/>
      <c r="M273" s="179"/>
      <c r="N273" s="180"/>
      <c r="O273" s="180"/>
      <c r="P273" s="180"/>
      <c r="Q273" s="180"/>
      <c r="R273" s="180"/>
      <c r="S273" s="180"/>
      <c r="T273" s="181"/>
      <c r="AT273" s="175" t="s">
        <v>144</v>
      </c>
      <c r="AU273" s="175" t="s">
        <v>83</v>
      </c>
      <c r="AV273" s="14" t="s">
        <v>83</v>
      </c>
      <c r="AW273" s="14" t="s">
        <v>32</v>
      </c>
      <c r="AX273" s="14" t="s">
        <v>75</v>
      </c>
      <c r="AY273" s="175" t="s">
        <v>133</v>
      </c>
    </row>
    <row r="274" spans="1:65" s="14" customFormat="1">
      <c r="B274" s="174"/>
      <c r="D274" s="162" t="s">
        <v>144</v>
      </c>
      <c r="E274" s="175" t="s">
        <v>1</v>
      </c>
      <c r="F274" s="176" t="s">
        <v>359</v>
      </c>
      <c r="H274" s="177">
        <v>1.2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144</v>
      </c>
      <c r="AU274" s="175" t="s">
        <v>83</v>
      </c>
      <c r="AV274" s="14" t="s">
        <v>83</v>
      </c>
      <c r="AW274" s="14" t="s">
        <v>32</v>
      </c>
      <c r="AX274" s="14" t="s">
        <v>75</v>
      </c>
      <c r="AY274" s="175" t="s">
        <v>133</v>
      </c>
    </row>
    <row r="275" spans="1:65" s="14" customFormat="1">
      <c r="B275" s="174"/>
      <c r="D275" s="162" t="s">
        <v>144</v>
      </c>
      <c r="E275" s="175" t="s">
        <v>1</v>
      </c>
      <c r="F275" s="176" t="s">
        <v>360</v>
      </c>
      <c r="H275" s="177">
        <v>7.28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144</v>
      </c>
      <c r="AU275" s="175" t="s">
        <v>83</v>
      </c>
      <c r="AV275" s="14" t="s">
        <v>83</v>
      </c>
      <c r="AW275" s="14" t="s">
        <v>32</v>
      </c>
      <c r="AX275" s="14" t="s">
        <v>75</v>
      </c>
      <c r="AY275" s="175" t="s">
        <v>133</v>
      </c>
    </row>
    <row r="276" spans="1:65" s="14" customFormat="1">
      <c r="B276" s="174"/>
      <c r="D276" s="162" t="s">
        <v>144</v>
      </c>
      <c r="E276" s="175" t="s">
        <v>1</v>
      </c>
      <c r="F276" s="176" t="s">
        <v>361</v>
      </c>
      <c r="H276" s="177">
        <v>6.2</v>
      </c>
      <c r="I276" s="178"/>
      <c r="L276" s="174"/>
      <c r="M276" s="179"/>
      <c r="N276" s="180"/>
      <c r="O276" s="180"/>
      <c r="P276" s="180"/>
      <c r="Q276" s="180"/>
      <c r="R276" s="180"/>
      <c r="S276" s="180"/>
      <c r="T276" s="181"/>
      <c r="AT276" s="175" t="s">
        <v>144</v>
      </c>
      <c r="AU276" s="175" t="s">
        <v>83</v>
      </c>
      <c r="AV276" s="14" t="s">
        <v>83</v>
      </c>
      <c r="AW276" s="14" t="s">
        <v>32</v>
      </c>
      <c r="AX276" s="14" t="s">
        <v>75</v>
      </c>
      <c r="AY276" s="175" t="s">
        <v>133</v>
      </c>
    </row>
    <row r="277" spans="1:65" s="14" customFormat="1">
      <c r="B277" s="174"/>
      <c r="D277" s="162" t="s">
        <v>144</v>
      </c>
      <c r="E277" s="175" t="s">
        <v>1</v>
      </c>
      <c r="F277" s="176" t="s">
        <v>362</v>
      </c>
      <c r="H277" s="177">
        <v>7.63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144</v>
      </c>
      <c r="AU277" s="175" t="s">
        <v>83</v>
      </c>
      <c r="AV277" s="14" t="s">
        <v>83</v>
      </c>
      <c r="AW277" s="14" t="s">
        <v>32</v>
      </c>
      <c r="AX277" s="14" t="s">
        <v>75</v>
      </c>
      <c r="AY277" s="175" t="s">
        <v>133</v>
      </c>
    </row>
    <row r="278" spans="1:65" s="14" customFormat="1">
      <c r="B278" s="174"/>
      <c r="D278" s="162" t="s">
        <v>144</v>
      </c>
      <c r="E278" s="175" t="s">
        <v>1</v>
      </c>
      <c r="F278" s="176" t="s">
        <v>363</v>
      </c>
      <c r="H278" s="177">
        <v>11.72</v>
      </c>
      <c r="I278" s="178"/>
      <c r="L278" s="174"/>
      <c r="M278" s="179"/>
      <c r="N278" s="180"/>
      <c r="O278" s="180"/>
      <c r="P278" s="180"/>
      <c r="Q278" s="180"/>
      <c r="R278" s="180"/>
      <c r="S278" s="180"/>
      <c r="T278" s="181"/>
      <c r="AT278" s="175" t="s">
        <v>144</v>
      </c>
      <c r="AU278" s="175" t="s">
        <v>83</v>
      </c>
      <c r="AV278" s="14" t="s">
        <v>83</v>
      </c>
      <c r="AW278" s="14" t="s">
        <v>32</v>
      </c>
      <c r="AX278" s="14" t="s">
        <v>75</v>
      </c>
      <c r="AY278" s="175" t="s">
        <v>133</v>
      </c>
    </row>
    <row r="279" spans="1:65" s="14" customFormat="1">
      <c r="B279" s="174"/>
      <c r="D279" s="162" t="s">
        <v>144</v>
      </c>
      <c r="E279" s="175" t="s">
        <v>1</v>
      </c>
      <c r="F279" s="176" t="s">
        <v>364</v>
      </c>
      <c r="H279" s="177">
        <v>3.43</v>
      </c>
      <c r="I279" s="178"/>
      <c r="L279" s="174"/>
      <c r="M279" s="179"/>
      <c r="N279" s="180"/>
      <c r="O279" s="180"/>
      <c r="P279" s="180"/>
      <c r="Q279" s="180"/>
      <c r="R279" s="180"/>
      <c r="S279" s="180"/>
      <c r="T279" s="181"/>
      <c r="AT279" s="175" t="s">
        <v>144</v>
      </c>
      <c r="AU279" s="175" t="s">
        <v>83</v>
      </c>
      <c r="AV279" s="14" t="s">
        <v>83</v>
      </c>
      <c r="AW279" s="14" t="s">
        <v>32</v>
      </c>
      <c r="AX279" s="14" t="s">
        <v>75</v>
      </c>
      <c r="AY279" s="175" t="s">
        <v>133</v>
      </c>
    </row>
    <row r="280" spans="1:65" s="14" customFormat="1">
      <c r="B280" s="174"/>
      <c r="D280" s="162" t="s">
        <v>144</v>
      </c>
      <c r="E280" s="175" t="s">
        <v>1</v>
      </c>
      <c r="F280" s="176" t="s">
        <v>365</v>
      </c>
      <c r="H280" s="177">
        <v>1.3</v>
      </c>
      <c r="I280" s="178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5" t="s">
        <v>144</v>
      </c>
      <c r="AU280" s="175" t="s">
        <v>83</v>
      </c>
      <c r="AV280" s="14" t="s">
        <v>83</v>
      </c>
      <c r="AW280" s="14" t="s">
        <v>32</v>
      </c>
      <c r="AX280" s="14" t="s">
        <v>75</v>
      </c>
      <c r="AY280" s="175" t="s">
        <v>133</v>
      </c>
    </row>
    <row r="281" spans="1:65" s="14" customFormat="1">
      <c r="B281" s="174"/>
      <c r="D281" s="162" t="s">
        <v>144</v>
      </c>
      <c r="E281" s="175" t="s">
        <v>1</v>
      </c>
      <c r="F281" s="176" t="s">
        <v>366</v>
      </c>
      <c r="H281" s="177">
        <v>8.5</v>
      </c>
      <c r="I281" s="178"/>
      <c r="L281" s="174"/>
      <c r="M281" s="179"/>
      <c r="N281" s="180"/>
      <c r="O281" s="180"/>
      <c r="P281" s="180"/>
      <c r="Q281" s="180"/>
      <c r="R281" s="180"/>
      <c r="S281" s="180"/>
      <c r="T281" s="181"/>
      <c r="AT281" s="175" t="s">
        <v>144</v>
      </c>
      <c r="AU281" s="175" t="s">
        <v>83</v>
      </c>
      <c r="AV281" s="14" t="s">
        <v>83</v>
      </c>
      <c r="AW281" s="14" t="s">
        <v>32</v>
      </c>
      <c r="AX281" s="14" t="s">
        <v>75</v>
      </c>
      <c r="AY281" s="175" t="s">
        <v>133</v>
      </c>
    </row>
    <row r="282" spans="1:65" s="15" customFormat="1">
      <c r="B282" s="182"/>
      <c r="D282" s="162" t="s">
        <v>144</v>
      </c>
      <c r="E282" s="183" t="s">
        <v>1</v>
      </c>
      <c r="F282" s="184" t="s">
        <v>192</v>
      </c>
      <c r="H282" s="185">
        <v>83.720000000000013</v>
      </c>
      <c r="I282" s="186"/>
      <c r="L282" s="182"/>
      <c r="M282" s="187"/>
      <c r="N282" s="188"/>
      <c r="O282" s="188"/>
      <c r="P282" s="188"/>
      <c r="Q282" s="188"/>
      <c r="R282" s="188"/>
      <c r="S282" s="188"/>
      <c r="T282" s="189"/>
      <c r="AT282" s="183" t="s">
        <v>144</v>
      </c>
      <c r="AU282" s="183" t="s">
        <v>83</v>
      </c>
      <c r="AV282" s="15" t="s">
        <v>140</v>
      </c>
      <c r="AW282" s="15" t="s">
        <v>32</v>
      </c>
      <c r="AX282" s="15" t="s">
        <v>81</v>
      </c>
      <c r="AY282" s="183" t="s">
        <v>133</v>
      </c>
    </row>
    <row r="283" spans="1:65" s="14" customFormat="1">
      <c r="B283" s="174"/>
      <c r="D283" s="162" t="s">
        <v>144</v>
      </c>
      <c r="F283" s="176" t="s">
        <v>367</v>
      </c>
      <c r="H283" s="177">
        <v>87.906000000000006</v>
      </c>
      <c r="I283" s="178"/>
      <c r="L283" s="174"/>
      <c r="M283" s="179"/>
      <c r="N283" s="180"/>
      <c r="O283" s="180"/>
      <c r="P283" s="180"/>
      <c r="Q283" s="180"/>
      <c r="R283" s="180"/>
      <c r="S283" s="180"/>
      <c r="T283" s="181"/>
      <c r="AT283" s="175" t="s">
        <v>144</v>
      </c>
      <c r="AU283" s="175" t="s">
        <v>83</v>
      </c>
      <c r="AV283" s="14" t="s">
        <v>83</v>
      </c>
      <c r="AW283" s="14" t="s">
        <v>3</v>
      </c>
      <c r="AX283" s="14" t="s">
        <v>81</v>
      </c>
      <c r="AY283" s="175" t="s">
        <v>133</v>
      </c>
    </row>
    <row r="284" spans="1:65" s="2" customFormat="1" ht="49.15" customHeight="1">
      <c r="A284" s="32"/>
      <c r="B284" s="148"/>
      <c r="C284" s="191" t="s">
        <v>368</v>
      </c>
      <c r="D284" s="191" t="s">
        <v>346</v>
      </c>
      <c r="E284" s="192" t="s">
        <v>369</v>
      </c>
      <c r="F284" s="193" t="s">
        <v>370</v>
      </c>
      <c r="G284" s="194" t="s">
        <v>139</v>
      </c>
      <c r="H284" s="195">
        <v>525.14200000000005</v>
      </c>
      <c r="I284" s="196"/>
      <c r="J284" s="197">
        <f>ROUND(I284*H284,2)</f>
        <v>0</v>
      </c>
      <c r="K284" s="193" t="s">
        <v>1</v>
      </c>
      <c r="L284" s="198"/>
      <c r="M284" s="199" t="s">
        <v>1</v>
      </c>
      <c r="N284" s="200" t="s">
        <v>40</v>
      </c>
      <c r="O284" s="58"/>
      <c r="P284" s="158">
        <f>O284*H284</f>
        <v>0</v>
      </c>
      <c r="Q284" s="158">
        <v>8.0000000000000002E-3</v>
      </c>
      <c r="R284" s="158">
        <f>Q284*H284</f>
        <v>4.2011360000000009</v>
      </c>
      <c r="S284" s="158">
        <v>0</v>
      </c>
      <c r="T284" s="15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0" t="s">
        <v>345</v>
      </c>
      <c r="AT284" s="160" t="s">
        <v>346</v>
      </c>
      <c r="AU284" s="160" t="s">
        <v>83</v>
      </c>
      <c r="AY284" s="17" t="s">
        <v>133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81</v>
      </c>
      <c r="BK284" s="161">
        <f>ROUND(I284*H284,2)</f>
        <v>0</v>
      </c>
      <c r="BL284" s="17" t="s">
        <v>229</v>
      </c>
      <c r="BM284" s="160" t="s">
        <v>371</v>
      </c>
    </row>
    <row r="285" spans="1:65" s="2" customFormat="1" ht="58.5">
      <c r="A285" s="32"/>
      <c r="B285" s="33"/>
      <c r="C285" s="32"/>
      <c r="D285" s="162" t="s">
        <v>142</v>
      </c>
      <c r="E285" s="32"/>
      <c r="F285" s="163" t="s">
        <v>372</v>
      </c>
      <c r="G285" s="32"/>
      <c r="H285" s="32"/>
      <c r="I285" s="164"/>
      <c r="J285" s="32"/>
      <c r="K285" s="32"/>
      <c r="L285" s="33"/>
      <c r="M285" s="165"/>
      <c r="N285" s="166"/>
      <c r="O285" s="58"/>
      <c r="P285" s="58"/>
      <c r="Q285" s="58"/>
      <c r="R285" s="58"/>
      <c r="S285" s="58"/>
      <c r="T285" s="5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142</v>
      </c>
      <c r="AU285" s="17" t="s">
        <v>83</v>
      </c>
    </row>
    <row r="286" spans="1:65" s="13" customFormat="1">
      <c r="B286" s="167"/>
      <c r="D286" s="162" t="s">
        <v>144</v>
      </c>
      <c r="E286" s="168" t="s">
        <v>1</v>
      </c>
      <c r="F286" s="169" t="s">
        <v>373</v>
      </c>
      <c r="H286" s="168" t="s">
        <v>1</v>
      </c>
      <c r="I286" s="170"/>
      <c r="L286" s="167"/>
      <c r="M286" s="171"/>
      <c r="N286" s="172"/>
      <c r="O286" s="172"/>
      <c r="P286" s="172"/>
      <c r="Q286" s="172"/>
      <c r="R286" s="172"/>
      <c r="S286" s="172"/>
      <c r="T286" s="173"/>
      <c r="AT286" s="168" t="s">
        <v>144</v>
      </c>
      <c r="AU286" s="168" t="s">
        <v>83</v>
      </c>
      <c r="AV286" s="13" t="s">
        <v>81</v>
      </c>
      <c r="AW286" s="13" t="s">
        <v>32</v>
      </c>
      <c r="AX286" s="13" t="s">
        <v>75</v>
      </c>
      <c r="AY286" s="168" t="s">
        <v>133</v>
      </c>
    </row>
    <row r="287" spans="1:65" s="14" customFormat="1">
      <c r="B287" s="174"/>
      <c r="D287" s="162" t="s">
        <v>144</v>
      </c>
      <c r="E287" s="175" t="s">
        <v>1</v>
      </c>
      <c r="F287" s="176" t="s">
        <v>374</v>
      </c>
      <c r="H287" s="177">
        <v>500.13499999999999</v>
      </c>
      <c r="I287" s="178"/>
      <c r="L287" s="174"/>
      <c r="M287" s="179"/>
      <c r="N287" s="180"/>
      <c r="O287" s="180"/>
      <c r="P287" s="180"/>
      <c r="Q287" s="180"/>
      <c r="R287" s="180"/>
      <c r="S287" s="180"/>
      <c r="T287" s="181"/>
      <c r="AT287" s="175" t="s">
        <v>144</v>
      </c>
      <c r="AU287" s="175" t="s">
        <v>83</v>
      </c>
      <c r="AV287" s="14" t="s">
        <v>83</v>
      </c>
      <c r="AW287" s="14" t="s">
        <v>32</v>
      </c>
      <c r="AX287" s="14" t="s">
        <v>81</v>
      </c>
      <c r="AY287" s="175" t="s">
        <v>133</v>
      </c>
    </row>
    <row r="288" spans="1:65" s="14" customFormat="1">
      <c r="B288" s="174"/>
      <c r="D288" s="162" t="s">
        <v>144</v>
      </c>
      <c r="F288" s="176" t="s">
        <v>375</v>
      </c>
      <c r="H288" s="177">
        <v>525.14200000000005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5" t="s">
        <v>144</v>
      </c>
      <c r="AU288" s="175" t="s">
        <v>83</v>
      </c>
      <c r="AV288" s="14" t="s">
        <v>83</v>
      </c>
      <c r="AW288" s="14" t="s">
        <v>3</v>
      </c>
      <c r="AX288" s="14" t="s">
        <v>81</v>
      </c>
      <c r="AY288" s="175" t="s">
        <v>133</v>
      </c>
    </row>
    <row r="289" spans="1:65" s="2" customFormat="1" ht="21.75" customHeight="1">
      <c r="A289" s="32"/>
      <c r="B289" s="148"/>
      <c r="C289" s="149" t="s">
        <v>376</v>
      </c>
      <c r="D289" s="149" t="s">
        <v>136</v>
      </c>
      <c r="E289" s="150" t="s">
        <v>377</v>
      </c>
      <c r="F289" s="151" t="s">
        <v>378</v>
      </c>
      <c r="G289" s="152" t="s">
        <v>237</v>
      </c>
      <c r="H289" s="153">
        <v>4.6500000000000004</v>
      </c>
      <c r="I289" s="154"/>
      <c r="J289" s="155">
        <f>ROUND(I289*H289,2)</f>
        <v>0</v>
      </c>
      <c r="K289" s="151" t="s">
        <v>149</v>
      </c>
      <c r="L289" s="33"/>
      <c r="M289" s="156" t="s">
        <v>1</v>
      </c>
      <c r="N289" s="157" t="s">
        <v>40</v>
      </c>
      <c r="O289" s="58"/>
      <c r="P289" s="158">
        <f>O289*H289</f>
        <v>0</v>
      </c>
      <c r="Q289" s="158">
        <v>1.342E-2</v>
      </c>
      <c r="R289" s="158">
        <f>Q289*H289</f>
        <v>6.2403E-2</v>
      </c>
      <c r="S289" s="158">
        <v>0</v>
      </c>
      <c r="T289" s="15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0" t="s">
        <v>229</v>
      </c>
      <c r="AT289" s="160" t="s">
        <v>136</v>
      </c>
      <c r="AU289" s="160" t="s">
        <v>83</v>
      </c>
      <c r="AY289" s="17" t="s">
        <v>133</v>
      </c>
      <c r="BE289" s="161">
        <f>IF(N289="základní",J289,0)</f>
        <v>0</v>
      </c>
      <c r="BF289" s="161">
        <f>IF(N289="snížená",J289,0)</f>
        <v>0</v>
      </c>
      <c r="BG289" s="161">
        <f>IF(N289="zákl. přenesená",J289,0)</f>
        <v>0</v>
      </c>
      <c r="BH289" s="161">
        <f>IF(N289="sníž. přenesená",J289,0)</f>
        <v>0</v>
      </c>
      <c r="BI289" s="161">
        <f>IF(N289="nulová",J289,0)</f>
        <v>0</v>
      </c>
      <c r="BJ289" s="17" t="s">
        <v>81</v>
      </c>
      <c r="BK289" s="161">
        <f>ROUND(I289*H289,2)</f>
        <v>0</v>
      </c>
      <c r="BL289" s="17" t="s">
        <v>229</v>
      </c>
      <c r="BM289" s="160" t="s">
        <v>379</v>
      </c>
    </row>
    <row r="290" spans="1:65" s="2" customFormat="1" ht="29.25">
      <c r="A290" s="32"/>
      <c r="B290" s="33"/>
      <c r="C290" s="32"/>
      <c r="D290" s="162" t="s">
        <v>142</v>
      </c>
      <c r="E290" s="32"/>
      <c r="F290" s="163" t="s">
        <v>380</v>
      </c>
      <c r="G290" s="32"/>
      <c r="H290" s="32"/>
      <c r="I290" s="164"/>
      <c r="J290" s="32"/>
      <c r="K290" s="32"/>
      <c r="L290" s="33"/>
      <c r="M290" s="165"/>
      <c r="N290" s="166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142</v>
      </c>
      <c r="AU290" s="17" t="s">
        <v>83</v>
      </c>
    </row>
    <row r="291" spans="1:65" s="14" customFormat="1">
      <c r="B291" s="174"/>
      <c r="D291" s="162" t="s">
        <v>144</v>
      </c>
      <c r="E291" s="175" t="s">
        <v>1</v>
      </c>
      <c r="F291" s="176" t="s">
        <v>381</v>
      </c>
      <c r="H291" s="177">
        <v>3.05</v>
      </c>
      <c r="I291" s="178"/>
      <c r="L291" s="174"/>
      <c r="M291" s="179"/>
      <c r="N291" s="180"/>
      <c r="O291" s="180"/>
      <c r="P291" s="180"/>
      <c r="Q291" s="180"/>
      <c r="R291" s="180"/>
      <c r="S291" s="180"/>
      <c r="T291" s="181"/>
      <c r="AT291" s="175" t="s">
        <v>144</v>
      </c>
      <c r="AU291" s="175" t="s">
        <v>83</v>
      </c>
      <c r="AV291" s="14" t="s">
        <v>83</v>
      </c>
      <c r="AW291" s="14" t="s">
        <v>32</v>
      </c>
      <c r="AX291" s="14" t="s">
        <v>75</v>
      </c>
      <c r="AY291" s="175" t="s">
        <v>133</v>
      </c>
    </row>
    <row r="292" spans="1:65" s="14" customFormat="1">
      <c r="B292" s="174"/>
      <c r="D292" s="162" t="s">
        <v>144</v>
      </c>
      <c r="E292" s="175" t="s">
        <v>1</v>
      </c>
      <c r="F292" s="176" t="s">
        <v>382</v>
      </c>
      <c r="H292" s="177">
        <v>1.6</v>
      </c>
      <c r="I292" s="178"/>
      <c r="L292" s="174"/>
      <c r="M292" s="179"/>
      <c r="N292" s="180"/>
      <c r="O292" s="180"/>
      <c r="P292" s="180"/>
      <c r="Q292" s="180"/>
      <c r="R292" s="180"/>
      <c r="S292" s="180"/>
      <c r="T292" s="181"/>
      <c r="AT292" s="175" t="s">
        <v>144</v>
      </c>
      <c r="AU292" s="175" t="s">
        <v>83</v>
      </c>
      <c r="AV292" s="14" t="s">
        <v>83</v>
      </c>
      <c r="AW292" s="14" t="s">
        <v>32</v>
      </c>
      <c r="AX292" s="14" t="s">
        <v>75</v>
      </c>
      <c r="AY292" s="175" t="s">
        <v>133</v>
      </c>
    </row>
    <row r="293" spans="1:65" s="15" customFormat="1">
      <c r="B293" s="182"/>
      <c r="D293" s="162" t="s">
        <v>144</v>
      </c>
      <c r="E293" s="183" t="s">
        <v>1</v>
      </c>
      <c r="F293" s="184" t="s">
        <v>192</v>
      </c>
      <c r="H293" s="185">
        <v>4.6500000000000004</v>
      </c>
      <c r="I293" s="186"/>
      <c r="L293" s="182"/>
      <c r="M293" s="187"/>
      <c r="N293" s="188"/>
      <c r="O293" s="188"/>
      <c r="P293" s="188"/>
      <c r="Q293" s="188"/>
      <c r="R293" s="188"/>
      <c r="S293" s="188"/>
      <c r="T293" s="189"/>
      <c r="AT293" s="183" t="s">
        <v>144</v>
      </c>
      <c r="AU293" s="183" t="s">
        <v>83</v>
      </c>
      <c r="AV293" s="15" t="s">
        <v>140</v>
      </c>
      <c r="AW293" s="15" t="s">
        <v>32</v>
      </c>
      <c r="AX293" s="15" t="s">
        <v>81</v>
      </c>
      <c r="AY293" s="183" t="s">
        <v>133</v>
      </c>
    </row>
    <row r="294" spans="1:65" s="2" customFormat="1" ht="24.2" customHeight="1">
      <c r="A294" s="32"/>
      <c r="B294" s="148"/>
      <c r="C294" s="149" t="s">
        <v>383</v>
      </c>
      <c r="D294" s="149" t="s">
        <v>136</v>
      </c>
      <c r="E294" s="150" t="s">
        <v>384</v>
      </c>
      <c r="F294" s="151" t="s">
        <v>385</v>
      </c>
      <c r="G294" s="152" t="s">
        <v>386</v>
      </c>
      <c r="H294" s="201"/>
      <c r="I294" s="154"/>
      <c r="J294" s="155">
        <f>ROUND(I294*H294,2)</f>
        <v>0</v>
      </c>
      <c r="K294" s="151" t="s">
        <v>149</v>
      </c>
      <c r="L294" s="33"/>
      <c r="M294" s="156" t="s">
        <v>1</v>
      </c>
      <c r="N294" s="157" t="s">
        <v>40</v>
      </c>
      <c r="O294" s="58"/>
      <c r="P294" s="158">
        <f>O294*H294</f>
        <v>0</v>
      </c>
      <c r="Q294" s="158">
        <v>0</v>
      </c>
      <c r="R294" s="158">
        <f>Q294*H294</f>
        <v>0</v>
      </c>
      <c r="S294" s="158">
        <v>0</v>
      </c>
      <c r="T294" s="15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0" t="s">
        <v>229</v>
      </c>
      <c r="AT294" s="160" t="s">
        <v>136</v>
      </c>
      <c r="AU294" s="160" t="s">
        <v>83</v>
      </c>
      <c r="AY294" s="17" t="s">
        <v>133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7" t="s">
        <v>81</v>
      </c>
      <c r="BK294" s="161">
        <f>ROUND(I294*H294,2)</f>
        <v>0</v>
      </c>
      <c r="BL294" s="17" t="s">
        <v>229</v>
      </c>
      <c r="BM294" s="160" t="s">
        <v>387</v>
      </c>
    </row>
    <row r="295" spans="1:65" s="2" customFormat="1" ht="29.25">
      <c r="A295" s="32"/>
      <c r="B295" s="33"/>
      <c r="C295" s="32"/>
      <c r="D295" s="162" t="s">
        <v>142</v>
      </c>
      <c r="E295" s="32"/>
      <c r="F295" s="163" t="s">
        <v>388</v>
      </c>
      <c r="G295" s="32"/>
      <c r="H295" s="32"/>
      <c r="I295" s="164"/>
      <c r="J295" s="32"/>
      <c r="K295" s="32"/>
      <c r="L295" s="33"/>
      <c r="M295" s="165"/>
      <c r="N295" s="166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142</v>
      </c>
      <c r="AU295" s="17" t="s">
        <v>83</v>
      </c>
    </row>
    <row r="296" spans="1:65" s="12" customFormat="1" ht="22.9" customHeight="1">
      <c r="B296" s="135"/>
      <c r="D296" s="136" t="s">
        <v>74</v>
      </c>
      <c r="E296" s="146" t="s">
        <v>389</v>
      </c>
      <c r="F296" s="146" t="s">
        <v>390</v>
      </c>
      <c r="I296" s="138"/>
      <c r="J296" s="147">
        <f>BK296</f>
        <v>0</v>
      </c>
      <c r="L296" s="135"/>
      <c r="M296" s="140"/>
      <c r="N296" s="141"/>
      <c r="O296" s="141"/>
      <c r="P296" s="142">
        <f>SUM(P297:P318)</f>
        <v>0</v>
      </c>
      <c r="Q296" s="141"/>
      <c r="R296" s="142">
        <f>SUM(R297:R318)</f>
        <v>0</v>
      </c>
      <c r="S296" s="141"/>
      <c r="T296" s="143">
        <f>SUM(T297:T318)</f>
        <v>3.1406999999999998</v>
      </c>
      <c r="AR296" s="136" t="s">
        <v>83</v>
      </c>
      <c r="AT296" s="144" t="s">
        <v>74</v>
      </c>
      <c r="AU296" s="144" t="s">
        <v>81</v>
      </c>
      <c r="AY296" s="136" t="s">
        <v>133</v>
      </c>
      <c r="BK296" s="145">
        <f>SUM(BK297:BK318)</f>
        <v>0</v>
      </c>
    </row>
    <row r="297" spans="1:65" s="2" customFormat="1" ht="16.5" customHeight="1">
      <c r="A297" s="32"/>
      <c r="B297" s="148"/>
      <c r="C297" s="149" t="s">
        <v>391</v>
      </c>
      <c r="D297" s="149" t="s">
        <v>136</v>
      </c>
      <c r="E297" s="150" t="s">
        <v>392</v>
      </c>
      <c r="F297" s="151" t="s">
        <v>393</v>
      </c>
      <c r="G297" s="152" t="s">
        <v>232</v>
      </c>
      <c r="H297" s="153">
        <v>2</v>
      </c>
      <c r="I297" s="154"/>
      <c r="J297" s="155">
        <f>ROUND(I297*H297,2)</f>
        <v>0</v>
      </c>
      <c r="K297" s="151" t="s">
        <v>1</v>
      </c>
      <c r="L297" s="33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0" t="s">
        <v>229</v>
      </c>
      <c r="AT297" s="160" t="s">
        <v>136</v>
      </c>
      <c r="AU297" s="160" t="s">
        <v>83</v>
      </c>
      <c r="AY297" s="17" t="s">
        <v>133</v>
      </c>
      <c r="BE297" s="161">
        <f>IF(N297="základní",J297,0)</f>
        <v>0</v>
      </c>
      <c r="BF297" s="161">
        <f>IF(N297="snížená",J297,0)</f>
        <v>0</v>
      </c>
      <c r="BG297" s="161">
        <f>IF(N297="zákl. přenesená",J297,0)</f>
        <v>0</v>
      </c>
      <c r="BH297" s="161">
        <f>IF(N297="sníž. přenesená",J297,0)</f>
        <v>0</v>
      </c>
      <c r="BI297" s="161">
        <f>IF(N297="nulová",J297,0)</f>
        <v>0</v>
      </c>
      <c r="BJ297" s="17" t="s">
        <v>81</v>
      </c>
      <c r="BK297" s="161">
        <f>ROUND(I297*H297,2)</f>
        <v>0</v>
      </c>
      <c r="BL297" s="17" t="s">
        <v>229</v>
      </c>
      <c r="BM297" s="160" t="s">
        <v>394</v>
      </c>
    </row>
    <row r="298" spans="1:65" s="2" customFormat="1">
      <c r="A298" s="32"/>
      <c r="B298" s="33"/>
      <c r="C298" s="32"/>
      <c r="D298" s="162" t="s">
        <v>142</v>
      </c>
      <c r="E298" s="32"/>
      <c r="F298" s="163" t="s">
        <v>393</v>
      </c>
      <c r="G298" s="32"/>
      <c r="H298" s="32"/>
      <c r="I298" s="164"/>
      <c r="J298" s="32"/>
      <c r="K298" s="32"/>
      <c r="L298" s="33"/>
      <c r="M298" s="165"/>
      <c r="N298" s="166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142</v>
      </c>
      <c r="AU298" s="17" t="s">
        <v>83</v>
      </c>
    </row>
    <row r="299" spans="1:65" s="13" customFormat="1">
      <c r="B299" s="167"/>
      <c r="D299" s="162" t="s">
        <v>144</v>
      </c>
      <c r="E299" s="168" t="s">
        <v>1</v>
      </c>
      <c r="F299" s="169" t="s">
        <v>246</v>
      </c>
      <c r="H299" s="168" t="s">
        <v>1</v>
      </c>
      <c r="I299" s="170"/>
      <c r="L299" s="167"/>
      <c r="M299" s="171"/>
      <c r="N299" s="172"/>
      <c r="O299" s="172"/>
      <c r="P299" s="172"/>
      <c r="Q299" s="172"/>
      <c r="R299" s="172"/>
      <c r="S299" s="172"/>
      <c r="T299" s="173"/>
      <c r="AT299" s="168" t="s">
        <v>144</v>
      </c>
      <c r="AU299" s="168" t="s">
        <v>83</v>
      </c>
      <c r="AV299" s="13" t="s">
        <v>81</v>
      </c>
      <c r="AW299" s="13" t="s">
        <v>32</v>
      </c>
      <c r="AX299" s="13" t="s">
        <v>75</v>
      </c>
      <c r="AY299" s="168" t="s">
        <v>133</v>
      </c>
    </row>
    <row r="300" spans="1:65" s="14" customFormat="1">
      <c r="B300" s="174"/>
      <c r="D300" s="162" t="s">
        <v>144</v>
      </c>
      <c r="E300" s="175" t="s">
        <v>1</v>
      </c>
      <c r="F300" s="176" t="s">
        <v>395</v>
      </c>
      <c r="H300" s="177">
        <v>1</v>
      </c>
      <c r="I300" s="178"/>
      <c r="L300" s="174"/>
      <c r="M300" s="179"/>
      <c r="N300" s="180"/>
      <c r="O300" s="180"/>
      <c r="P300" s="180"/>
      <c r="Q300" s="180"/>
      <c r="R300" s="180"/>
      <c r="S300" s="180"/>
      <c r="T300" s="181"/>
      <c r="AT300" s="175" t="s">
        <v>144</v>
      </c>
      <c r="AU300" s="175" t="s">
        <v>83</v>
      </c>
      <c r="AV300" s="14" t="s">
        <v>83</v>
      </c>
      <c r="AW300" s="14" t="s">
        <v>32</v>
      </c>
      <c r="AX300" s="14" t="s">
        <v>75</v>
      </c>
      <c r="AY300" s="175" t="s">
        <v>133</v>
      </c>
    </row>
    <row r="301" spans="1:65" s="13" customFormat="1">
      <c r="B301" s="167"/>
      <c r="D301" s="162" t="s">
        <v>144</v>
      </c>
      <c r="E301" s="168" t="s">
        <v>1</v>
      </c>
      <c r="F301" s="169" t="s">
        <v>294</v>
      </c>
      <c r="H301" s="168" t="s">
        <v>1</v>
      </c>
      <c r="I301" s="170"/>
      <c r="L301" s="167"/>
      <c r="M301" s="171"/>
      <c r="N301" s="172"/>
      <c r="O301" s="172"/>
      <c r="P301" s="172"/>
      <c r="Q301" s="172"/>
      <c r="R301" s="172"/>
      <c r="S301" s="172"/>
      <c r="T301" s="173"/>
      <c r="AT301" s="168" t="s">
        <v>144</v>
      </c>
      <c r="AU301" s="168" t="s">
        <v>83</v>
      </c>
      <c r="AV301" s="13" t="s">
        <v>81</v>
      </c>
      <c r="AW301" s="13" t="s">
        <v>32</v>
      </c>
      <c r="AX301" s="13" t="s">
        <v>75</v>
      </c>
      <c r="AY301" s="168" t="s">
        <v>133</v>
      </c>
    </row>
    <row r="302" spans="1:65" s="14" customFormat="1">
      <c r="B302" s="174"/>
      <c r="D302" s="162" t="s">
        <v>144</v>
      </c>
      <c r="E302" s="175" t="s">
        <v>1</v>
      </c>
      <c r="F302" s="176" t="s">
        <v>395</v>
      </c>
      <c r="H302" s="177">
        <v>1</v>
      </c>
      <c r="I302" s="178"/>
      <c r="L302" s="174"/>
      <c r="M302" s="179"/>
      <c r="N302" s="180"/>
      <c r="O302" s="180"/>
      <c r="P302" s="180"/>
      <c r="Q302" s="180"/>
      <c r="R302" s="180"/>
      <c r="S302" s="180"/>
      <c r="T302" s="181"/>
      <c r="AT302" s="175" t="s">
        <v>144</v>
      </c>
      <c r="AU302" s="175" t="s">
        <v>83</v>
      </c>
      <c r="AV302" s="14" t="s">
        <v>83</v>
      </c>
      <c r="AW302" s="14" t="s">
        <v>32</v>
      </c>
      <c r="AX302" s="14" t="s">
        <v>75</v>
      </c>
      <c r="AY302" s="175" t="s">
        <v>133</v>
      </c>
    </row>
    <row r="303" spans="1:65" s="15" customFormat="1">
      <c r="B303" s="182"/>
      <c r="D303" s="162" t="s">
        <v>144</v>
      </c>
      <c r="E303" s="183" t="s">
        <v>1</v>
      </c>
      <c r="F303" s="184" t="s">
        <v>192</v>
      </c>
      <c r="H303" s="185">
        <v>2</v>
      </c>
      <c r="I303" s="186"/>
      <c r="L303" s="182"/>
      <c r="M303" s="187"/>
      <c r="N303" s="188"/>
      <c r="O303" s="188"/>
      <c r="P303" s="188"/>
      <c r="Q303" s="188"/>
      <c r="R303" s="188"/>
      <c r="S303" s="188"/>
      <c r="T303" s="189"/>
      <c r="AT303" s="183" t="s">
        <v>144</v>
      </c>
      <c r="AU303" s="183" t="s">
        <v>83</v>
      </c>
      <c r="AV303" s="15" t="s">
        <v>140</v>
      </c>
      <c r="AW303" s="15" t="s">
        <v>32</v>
      </c>
      <c r="AX303" s="15" t="s">
        <v>81</v>
      </c>
      <c r="AY303" s="183" t="s">
        <v>133</v>
      </c>
    </row>
    <row r="304" spans="1:65" s="2" customFormat="1" ht="24.2" customHeight="1">
      <c r="A304" s="32"/>
      <c r="B304" s="148"/>
      <c r="C304" s="149" t="s">
        <v>396</v>
      </c>
      <c r="D304" s="149" t="s">
        <v>136</v>
      </c>
      <c r="E304" s="150" t="s">
        <v>397</v>
      </c>
      <c r="F304" s="151" t="s">
        <v>398</v>
      </c>
      <c r="G304" s="152" t="s">
        <v>232</v>
      </c>
      <c r="H304" s="153">
        <v>1</v>
      </c>
      <c r="I304" s="154"/>
      <c r="J304" s="155">
        <f>ROUND(I304*H304,2)</f>
        <v>0</v>
      </c>
      <c r="K304" s="151" t="s">
        <v>1</v>
      </c>
      <c r="L304" s="33"/>
      <c r="M304" s="156" t="s">
        <v>1</v>
      </c>
      <c r="N304" s="157" t="s">
        <v>40</v>
      </c>
      <c r="O304" s="58"/>
      <c r="P304" s="158">
        <f>O304*H304</f>
        <v>0</v>
      </c>
      <c r="Q304" s="158">
        <v>0</v>
      </c>
      <c r="R304" s="158">
        <f>Q304*H304</f>
        <v>0</v>
      </c>
      <c r="S304" s="158">
        <v>0</v>
      </c>
      <c r="T304" s="15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0" t="s">
        <v>229</v>
      </c>
      <c r="AT304" s="160" t="s">
        <v>136</v>
      </c>
      <c r="AU304" s="160" t="s">
        <v>83</v>
      </c>
      <c r="AY304" s="17" t="s">
        <v>133</v>
      </c>
      <c r="BE304" s="161">
        <f>IF(N304="základní",J304,0)</f>
        <v>0</v>
      </c>
      <c r="BF304" s="161">
        <f>IF(N304="snížená",J304,0)</f>
        <v>0</v>
      </c>
      <c r="BG304" s="161">
        <f>IF(N304="zákl. přenesená",J304,0)</f>
        <v>0</v>
      </c>
      <c r="BH304" s="161">
        <f>IF(N304="sníž. přenesená",J304,0)</f>
        <v>0</v>
      </c>
      <c r="BI304" s="161">
        <f>IF(N304="nulová",J304,0)</f>
        <v>0</v>
      </c>
      <c r="BJ304" s="17" t="s">
        <v>81</v>
      </c>
      <c r="BK304" s="161">
        <f>ROUND(I304*H304,2)</f>
        <v>0</v>
      </c>
      <c r="BL304" s="17" t="s">
        <v>229</v>
      </c>
      <c r="BM304" s="160" t="s">
        <v>399</v>
      </c>
    </row>
    <row r="305" spans="1:65" s="2" customFormat="1" ht="19.5">
      <c r="A305" s="32"/>
      <c r="B305" s="33"/>
      <c r="C305" s="32"/>
      <c r="D305" s="162" t="s">
        <v>142</v>
      </c>
      <c r="E305" s="32"/>
      <c r="F305" s="163" t="s">
        <v>398</v>
      </c>
      <c r="G305" s="32"/>
      <c r="H305" s="32"/>
      <c r="I305" s="164"/>
      <c r="J305" s="32"/>
      <c r="K305" s="32"/>
      <c r="L305" s="33"/>
      <c r="M305" s="165"/>
      <c r="N305" s="166"/>
      <c r="O305" s="58"/>
      <c r="P305" s="58"/>
      <c r="Q305" s="58"/>
      <c r="R305" s="58"/>
      <c r="S305" s="58"/>
      <c r="T305" s="59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7" t="s">
        <v>142</v>
      </c>
      <c r="AU305" s="17" t="s">
        <v>83</v>
      </c>
    </row>
    <row r="306" spans="1:65" s="13" customFormat="1">
      <c r="B306" s="167"/>
      <c r="D306" s="162" t="s">
        <v>144</v>
      </c>
      <c r="E306" s="168" t="s">
        <v>1</v>
      </c>
      <c r="F306" s="169" t="s">
        <v>294</v>
      </c>
      <c r="H306" s="168" t="s">
        <v>1</v>
      </c>
      <c r="I306" s="170"/>
      <c r="L306" s="167"/>
      <c r="M306" s="171"/>
      <c r="N306" s="172"/>
      <c r="O306" s="172"/>
      <c r="P306" s="172"/>
      <c r="Q306" s="172"/>
      <c r="R306" s="172"/>
      <c r="S306" s="172"/>
      <c r="T306" s="173"/>
      <c r="AT306" s="168" t="s">
        <v>144</v>
      </c>
      <c r="AU306" s="168" t="s">
        <v>83</v>
      </c>
      <c r="AV306" s="13" t="s">
        <v>81</v>
      </c>
      <c r="AW306" s="13" t="s">
        <v>32</v>
      </c>
      <c r="AX306" s="13" t="s">
        <v>75</v>
      </c>
      <c r="AY306" s="168" t="s">
        <v>133</v>
      </c>
    </row>
    <row r="307" spans="1:65" s="14" customFormat="1">
      <c r="B307" s="174"/>
      <c r="D307" s="162" t="s">
        <v>144</v>
      </c>
      <c r="E307" s="175" t="s">
        <v>1</v>
      </c>
      <c r="F307" s="176" t="s">
        <v>400</v>
      </c>
      <c r="H307" s="177">
        <v>1</v>
      </c>
      <c r="I307" s="178"/>
      <c r="L307" s="174"/>
      <c r="M307" s="179"/>
      <c r="N307" s="180"/>
      <c r="O307" s="180"/>
      <c r="P307" s="180"/>
      <c r="Q307" s="180"/>
      <c r="R307" s="180"/>
      <c r="S307" s="180"/>
      <c r="T307" s="181"/>
      <c r="AT307" s="175" t="s">
        <v>144</v>
      </c>
      <c r="AU307" s="175" t="s">
        <v>83</v>
      </c>
      <c r="AV307" s="14" t="s">
        <v>83</v>
      </c>
      <c r="AW307" s="14" t="s">
        <v>32</v>
      </c>
      <c r="AX307" s="14" t="s">
        <v>81</v>
      </c>
      <c r="AY307" s="175" t="s">
        <v>133</v>
      </c>
    </row>
    <row r="308" spans="1:65" s="2" customFormat="1" ht="16.5" customHeight="1">
      <c r="A308" s="32"/>
      <c r="B308" s="148"/>
      <c r="C308" s="149" t="s">
        <v>401</v>
      </c>
      <c r="D308" s="149" t="s">
        <v>136</v>
      </c>
      <c r="E308" s="150" t="s">
        <v>402</v>
      </c>
      <c r="F308" s="151" t="s">
        <v>403</v>
      </c>
      <c r="G308" s="152" t="s">
        <v>139</v>
      </c>
      <c r="H308" s="153">
        <v>15</v>
      </c>
      <c r="I308" s="154"/>
      <c r="J308" s="155">
        <f>ROUND(I308*H308,2)</f>
        <v>0</v>
      </c>
      <c r="K308" s="151" t="s">
        <v>149</v>
      </c>
      <c r="L308" s="33"/>
      <c r="M308" s="156" t="s">
        <v>1</v>
      </c>
      <c r="N308" s="157" t="s">
        <v>40</v>
      </c>
      <c r="O308" s="58"/>
      <c r="P308" s="158">
        <f>O308*H308</f>
        <v>0</v>
      </c>
      <c r="Q308" s="158">
        <v>0</v>
      </c>
      <c r="R308" s="158">
        <f>Q308*H308</f>
        <v>0</v>
      </c>
      <c r="S308" s="158">
        <v>1.098E-2</v>
      </c>
      <c r="T308" s="159">
        <f>S308*H308</f>
        <v>0.16470000000000001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0" t="s">
        <v>229</v>
      </c>
      <c r="AT308" s="160" t="s">
        <v>136</v>
      </c>
      <c r="AU308" s="160" t="s">
        <v>83</v>
      </c>
      <c r="AY308" s="17" t="s">
        <v>133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7" t="s">
        <v>81</v>
      </c>
      <c r="BK308" s="161">
        <f>ROUND(I308*H308,2)</f>
        <v>0</v>
      </c>
      <c r="BL308" s="17" t="s">
        <v>229</v>
      </c>
      <c r="BM308" s="160" t="s">
        <v>404</v>
      </c>
    </row>
    <row r="309" spans="1:65" s="2" customFormat="1">
      <c r="A309" s="32"/>
      <c r="B309" s="33"/>
      <c r="C309" s="32"/>
      <c r="D309" s="162" t="s">
        <v>142</v>
      </c>
      <c r="E309" s="32"/>
      <c r="F309" s="163" t="s">
        <v>405</v>
      </c>
      <c r="G309" s="32"/>
      <c r="H309" s="32"/>
      <c r="I309" s="164"/>
      <c r="J309" s="32"/>
      <c r="K309" s="32"/>
      <c r="L309" s="33"/>
      <c r="M309" s="165"/>
      <c r="N309" s="166"/>
      <c r="O309" s="58"/>
      <c r="P309" s="58"/>
      <c r="Q309" s="58"/>
      <c r="R309" s="58"/>
      <c r="S309" s="58"/>
      <c r="T309" s="5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142</v>
      </c>
      <c r="AU309" s="17" t="s">
        <v>83</v>
      </c>
    </row>
    <row r="310" spans="1:65" s="13" customFormat="1">
      <c r="B310" s="167"/>
      <c r="D310" s="162" t="s">
        <v>144</v>
      </c>
      <c r="E310" s="168" t="s">
        <v>1</v>
      </c>
      <c r="F310" s="169" t="s">
        <v>246</v>
      </c>
      <c r="H310" s="168" t="s">
        <v>1</v>
      </c>
      <c r="I310" s="170"/>
      <c r="L310" s="167"/>
      <c r="M310" s="171"/>
      <c r="N310" s="172"/>
      <c r="O310" s="172"/>
      <c r="P310" s="172"/>
      <c r="Q310" s="172"/>
      <c r="R310" s="172"/>
      <c r="S310" s="172"/>
      <c r="T310" s="173"/>
      <c r="AT310" s="168" t="s">
        <v>144</v>
      </c>
      <c r="AU310" s="168" t="s">
        <v>83</v>
      </c>
      <c r="AV310" s="13" t="s">
        <v>81</v>
      </c>
      <c r="AW310" s="13" t="s">
        <v>32</v>
      </c>
      <c r="AX310" s="13" t="s">
        <v>75</v>
      </c>
      <c r="AY310" s="168" t="s">
        <v>133</v>
      </c>
    </row>
    <row r="311" spans="1:65" s="14" customFormat="1">
      <c r="B311" s="174"/>
      <c r="D311" s="162" t="s">
        <v>144</v>
      </c>
      <c r="E311" s="175" t="s">
        <v>1</v>
      </c>
      <c r="F311" s="176" t="s">
        <v>247</v>
      </c>
      <c r="H311" s="177">
        <v>15</v>
      </c>
      <c r="I311" s="178"/>
      <c r="L311" s="174"/>
      <c r="M311" s="179"/>
      <c r="N311" s="180"/>
      <c r="O311" s="180"/>
      <c r="P311" s="180"/>
      <c r="Q311" s="180"/>
      <c r="R311" s="180"/>
      <c r="S311" s="180"/>
      <c r="T311" s="181"/>
      <c r="AT311" s="175" t="s">
        <v>144</v>
      </c>
      <c r="AU311" s="175" t="s">
        <v>83</v>
      </c>
      <c r="AV311" s="14" t="s">
        <v>83</v>
      </c>
      <c r="AW311" s="14" t="s">
        <v>32</v>
      </c>
      <c r="AX311" s="14" t="s">
        <v>81</v>
      </c>
      <c r="AY311" s="175" t="s">
        <v>133</v>
      </c>
    </row>
    <row r="312" spans="1:65" s="2" customFormat="1" ht="24.2" customHeight="1">
      <c r="A312" s="32"/>
      <c r="B312" s="148"/>
      <c r="C312" s="149" t="s">
        <v>406</v>
      </c>
      <c r="D312" s="149" t="s">
        <v>136</v>
      </c>
      <c r="E312" s="150" t="s">
        <v>407</v>
      </c>
      <c r="F312" s="151" t="s">
        <v>408</v>
      </c>
      <c r="G312" s="152" t="s">
        <v>290</v>
      </c>
      <c r="H312" s="153">
        <v>124</v>
      </c>
      <c r="I312" s="154"/>
      <c r="J312" s="155">
        <f>ROUND(I312*H312,2)</f>
        <v>0</v>
      </c>
      <c r="K312" s="151" t="s">
        <v>149</v>
      </c>
      <c r="L312" s="33"/>
      <c r="M312" s="156" t="s">
        <v>1</v>
      </c>
      <c r="N312" s="157" t="s">
        <v>40</v>
      </c>
      <c r="O312" s="58"/>
      <c r="P312" s="158">
        <f>O312*H312</f>
        <v>0</v>
      </c>
      <c r="Q312" s="158">
        <v>0</v>
      </c>
      <c r="R312" s="158">
        <f>Q312*H312</f>
        <v>0</v>
      </c>
      <c r="S312" s="158">
        <v>2.4E-2</v>
      </c>
      <c r="T312" s="159">
        <f>S312*H312</f>
        <v>2.976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0" t="s">
        <v>229</v>
      </c>
      <c r="AT312" s="160" t="s">
        <v>136</v>
      </c>
      <c r="AU312" s="160" t="s">
        <v>83</v>
      </c>
      <c r="AY312" s="17" t="s">
        <v>133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7" t="s">
        <v>81</v>
      </c>
      <c r="BK312" s="161">
        <f>ROUND(I312*H312,2)</f>
        <v>0</v>
      </c>
      <c r="BL312" s="17" t="s">
        <v>229</v>
      </c>
      <c r="BM312" s="160" t="s">
        <v>409</v>
      </c>
    </row>
    <row r="313" spans="1:65" s="2" customFormat="1" ht="29.25">
      <c r="A313" s="32"/>
      <c r="B313" s="33"/>
      <c r="C313" s="32"/>
      <c r="D313" s="162" t="s">
        <v>142</v>
      </c>
      <c r="E313" s="32"/>
      <c r="F313" s="163" t="s">
        <v>410</v>
      </c>
      <c r="G313" s="32"/>
      <c r="H313" s="32"/>
      <c r="I313" s="164"/>
      <c r="J313" s="32"/>
      <c r="K313" s="32"/>
      <c r="L313" s="33"/>
      <c r="M313" s="165"/>
      <c r="N313" s="166"/>
      <c r="O313" s="58"/>
      <c r="P313" s="58"/>
      <c r="Q313" s="58"/>
      <c r="R313" s="58"/>
      <c r="S313" s="58"/>
      <c r="T313" s="5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142</v>
      </c>
      <c r="AU313" s="17" t="s">
        <v>83</v>
      </c>
    </row>
    <row r="314" spans="1:65" s="13" customFormat="1">
      <c r="B314" s="167"/>
      <c r="D314" s="162" t="s">
        <v>144</v>
      </c>
      <c r="E314" s="168" t="s">
        <v>1</v>
      </c>
      <c r="F314" s="169" t="s">
        <v>411</v>
      </c>
      <c r="H314" s="168" t="s">
        <v>1</v>
      </c>
      <c r="I314" s="170"/>
      <c r="L314" s="167"/>
      <c r="M314" s="171"/>
      <c r="N314" s="172"/>
      <c r="O314" s="172"/>
      <c r="P314" s="172"/>
      <c r="Q314" s="172"/>
      <c r="R314" s="172"/>
      <c r="S314" s="172"/>
      <c r="T314" s="173"/>
      <c r="AT314" s="168" t="s">
        <v>144</v>
      </c>
      <c r="AU314" s="168" t="s">
        <v>83</v>
      </c>
      <c r="AV314" s="13" t="s">
        <v>81</v>
      </c>
      <c r="AW314" s="13" t="s">
        <v>32</v>
      </c>
      <c r="AX314" s="13" t="s">
        <v>75</v>
      </c>
      <c r="AY314" s="168" t="s">
        <v>133</v>
      </c>
    </row>
    <row r="315" spans="1:65" s="14" customFormat="1">
      <c r="B315" s="174"/>
      <c r="D315" s="162" t="s">
        <v>144</v>
      </c>
      <c r="E315" s="175" t="s">
        <v>1</v>
      </c>
      <c r="F315" s="176" t="s">
        <v>412</v>
      </c>
      <c r="H315" s="177">
        <v>62</v>
      </c>
      <c r="I315" s="178"/>
      <c r="L315" s="174"/>
      <c r="M315" s="179"/>
      <c r="N315" s="180"/>
      <c r="O315" s="180"/>
      <c r="P315" s="180"/>
      <c r="Q315" s="180"/>
      <c r="R315" s="180"/>
      <c r="S315" s="180"/>
      <c r="T315" s="181"/>
      <c r="AT315" s="175" t="s">
        <v>144</v>
      </c>
      <c r="AU315" s="175" t="s">
        <v>83</v>
      </c>
      <c r="AV315" s="14" t="s">
        <v>83</v>
      </c>
      <c r="AW315" s="14" t="s">
        <v>32</v>
      </c>
      <c r="AX315" s="14" t="s">
        <v>75</v>
      </c>
      <c r="AY315" s="175" t="s">
        <v>133</v>
      </c>
    </row>
    <row r="316" spans="1:65" s="13" customFormat="1">
      <c r="B316" s="167"/>
      <c r="D316" s="162" t="s">
        <v>144</v>
      </c>
      <c r="E316" s="168" t="s">
        <v>1</v>
      </c>
      <c r="F316" s="169" t="s">
        <v>413</v>
      </c>
      <c r="H316" s="168" t="s">
        <v>1</v>
      </c>
      <c r="I316" s="170"/>
      <c r="L316" s="167"/>
      <c r="M316" s="171"/>
      <c r="N316" s="172"/>
      <c r="O316" s="172"/>
      <c r="P316" s="172"/>
      <c r="Q316" s="172"/>
      <c r="R316" s="172"/>
      <c r="S316" s="172"/>
      <c r="T316" s="173"/>
      <c r="AT316" s="168" t="s">
        <v>144</v>
      </c>
      <c r="AU316" s="168" t="s">
        <v>83</v>
      </c>
      <c r="AV316" s="13" t="s">
        <v>81</v>
      </c>
      <c r="AW316" s="13" t="s">
        <v>32</v>
      </c>
      <c r="AX316" s="13" t="s">
        <v>75</v>
      </c>
      <c r="AY316" s="168" t="s">
        <v>133</v>
      </c>
    </row>
    <row r="317" spans="1:65" s="14" customFormat="1">
      <c r="B317" s="174"/>
      <c r="D317" s="162" t="s">
        <v>144</v>
      </c>
      <c r="E317" s="175" t="s">
        <v>1</v>
      </c>
      <c r="F317" s="176" t="s">
        <v>412</v>
      </c>
      <c r="H317" s="177">
        <v>62</v>
      </c>
      <c r="I317" s="178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5" t="s">
        <v>144</v>
      </c>
      <c r="AU317" s="175" t="s">
        <v>83</v>
      </c>
      <c r="AV317" s="14" t="s">
        <v>83</v>
      </c>
      <c r="AW317" s="14" t="s">
        <v>32</v>
      </c>
      <c r="AX317" s="14" t="s">
        <v>75</v>
      </c>
      <c r="AY317" s="175" t="s">
        <v>133</v>
      </c>
    </row>
    <row r="318" spans="1:65" s="15" customFormat="1">
      <c r="B318" s="182"/>
      <c r="D318" s="162" t="s">
        <v>144</v>
      </c>
      <c r="E318" s="183" t="s">
        <v>1</v>
      </c>
      <c r="F318" s="184" t="s">
        <v>192</v>
      </c>
      <c r="H318" s="185">
        <v>124</v>
      </c>
      <c r="I318" s="186"/>
      <c r="L318" s="182"/>
      <c r="M318" s="187"/>
      <c r="N318" s="188"/>
      <c r="O318" s="188"/>
      <c r="P318" s="188"/>
      <c r="Q318" s="188"/>
      <c r="R318" s="188"/>
      <c r="S318" s="188"/>
      <c r="T318" s="189"/>
      <c r="AT318" s="183" t="s">
        <v>144</v>
      </c>
      <c r="AU318" s="183" t="s">
        <v>83</v>
      </c>
      <c r="AV318" s="15" t="s">
        <v>140</v>
      </c>
      <c r="AW318" s="15" t="s">
        <v>32</v>
      </c>
      <c r="AX318" s="15" t="s">
        <v>81</v>
      </c>
      <c r="AY318" s="183" t="s">
        <v>133</v>
      </c>
    </row>
    <row r="319" spans="1:65" s="12" customFormat="1" ht="22.9" customHeight="1">
      <c r="B319" s="135"/>
      <c r="D319" s="136" t="s">
        <v>74</v>
      </c>
      <c r="E319" s="146" t="s">
        <v>414</v>
      </c>
      <c r="F319" s="146" t="s">
        <v>415</v>
      </c>
      <c r="I319" s="138"/>
      <c r="J319" s="147">
        <f>BK319</f>
        <v>102638.2</v>
      </c>
      <c r="L319" s="135"/>
      <c r="M319" s="140"/>
      <c r="N319" s="141"/>
      <c r="O319" s="141"/>
      <c r="P319" s="142">
        <f>SUM(P320:P353)</f>
        <v>0</v>
      </c>
      <c r="Q319" s="141"/>
      <c r="R319" s="142">
        <f>SUM(R320:R353)</f>
        <v>3.7722848000000004</v>
      </c>
      <c r="S319" s="141"/>
      <c r="T319" s="143">
        <f>SUM(T320:T353)</f>
        <v>3.6256511999999996</v>
      </c>
      <c r="AR319" s="136" t="s">
        <v>83</v>
      </c>
      <c r="AT319" s="144" t="s">
        <v>74</v>
      </c>
      <c r="AU319" s="144" t="s">
        <v>81</v>
      </c>
      <c r="AY319" s="136" t="s">
        <v>133</v>
      </c>
      <c r="BK319" s="145">
        <f>SUM(BK320:BK353)</f>
        <v>102638.2</v>
      </c>
    </row>
    <row r="320" spans="1:65" s="2" customFormat="1" ht="16.5" customHeight="1">
      <c r="A320" s="32"/>
      <c r="B320" s="148"/>
      <c r="C320" s="149" t="s">
        <v>416</v>
      </c>
      <c r="D320" s="149" t="s">
        <v>136</v>
      </c>
      <c r="E320" s="150" t="s">
        <v>417</v>
      </c>
      <c r="F320" s="151" t="s">
        <v>418</v>
      </c>
      <c r="G320" s="152" t="s">
        <v>139</v>
      </c>
      <c r="H320" s="153">
        <v>133.29599999999999</v>
      </c>
      <c r="I320" s="154"/>
      <c r="J320" s="155">
        <f>ROUND(I320*H320,2)</f>
        <v>0</v>
      </c>
      <c r="K320" s="151" t="s">
        <v>149</v>
      </c>
      <c r="L320" s="33"/>
      <c r="M320" s="156" t="s">
        <v>1</v>
      </c>
      <c r="N320" s="157" t="s">
        <v>40</v>
      </c>
      <c r="O320" s="58"/>
      <c r="P320" s="158">
        <f>O320*H320</f>
        <v>0</v>
      </c>
      <c r="Q320" s="158">
        <v>2.9999999999999997E-4</v>
      </c>
      <c r="R320" s="158">
        <f>Q320*H320</f>
        <v>3.9988799999999991E-2</v>
      </c>
      <c r="S320" s="158">
        <v>0</v>
      </c>
      <c r="T320" s="15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0" t="s">
        <v>229</v>
      </c>
      <c r="AT320" s="160" t="s">
        <v>136</v>
      </c>
      <c r="AU320" s="160" t="s">
        <v>83</v>
      </c>
      <c r="AY320" s="17" t="s">
        <v>133</v>
      </c>
      <c r="BE320" s="161">
        <f>IF(N320="základní",J320,0)</f>
        <v>0</v>
      </c>
      <c r="BF320" s="161">
        <f>IF(N320="snížená",J320,0)</f>
        <v>0</v>
      </c>
      <c r="BG320" s="161">
        <f>IF(N320="zákl. přenesená",J320,0)</f>
        <v>0</v>
      </c>
      <c r="BH320" s="161">
        <f>IF(N320="sníž. přenesená",J320,0)</f>
        <v>0</v>
      </c>
      <c r="BI320" s="161">
        <f>IF(N320="nulová",J320,0)</f>
        <v>0</v>
      </c>
      <c r="BJ320" s="17" t="s">
        <v>81</v>
      </c>
      <c r="BK320" s="161">
        <f>ROUND(I320*H320,2)</f>
        <v>0</v>
      </c>
      <c r="BL320" s="17" t="s">
        <v>229</v>
      </c>
      <c r="BM320" s="160" t="s">
        <v>419</v>
      </c>
    </row>
    <row r="321" spans="1:65" s="2" customFormat="1" ht="19.5">
      <c r="A321" s="32"/>
      <c r="B321" s="33"/>
      <c r="C321" s="32"/>
      <c r="D321" s="162" t="s">
        <v>142</v>
      </c>
      <c r="E321" s="32"/>
      <c r="F321" s="163" t="s">
        <v>420</v>
      </c>
      <c r="G321" s="32"/>
      <c r="H321" s="32"/>
      <c r="I321" s="164"/>
      <c r="J321" s="32"/>
      <c r="K321" s="32"/>
      <c r="L321" s="33"/>
      <c r="M321" s="165"/>
      <c r="N321" s="166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142</v>
      </c>
      <c r="AU321" s="17" t="s">
        <v>83</v>
      </c>
    </row>
    <row r="322" spans="1:65" s="2" customFormat="1" ht="24.2" customHeight="1">
      <c r="A322" s="32"/>
      <c r="B322" s="148"/>
      <c r="C322" s="149" t="s">
        <v>421</v>
      </c>
      <c r="D322" s="149" t="s">
        <v>136</v>
      </c>
      <c r="E322" s="150" t="s">
        <v>422</v>
      </c>
      <c r="F322" s="151" t="s">
        <v>423</v>
      </c>
      <c r="G322" s="152" t="s">
        <v>139</v>
      </c>
      <c r="H322" s="153">
        <v>133.29599999999999</v>
      </c>
      <c r="I322" s="154"/>
      <c r="J322" s="155">
        <f>ROUND(I322*H322,2)</f>
        <v>0</v>
      </c>
      <c r="K322" s="151" t="s">
        <v>149</v>
      </c>
      <c r="L322" s="33"/>
      <c r="M322" s="156" t="s">
        <v>1</v>
      </c>
      <c r="N322" s="157" t="s">
        <v>40</v>
      </c>
      <c r="O322" s="58"/>
      <c r="P322" s="158">
        <f>O322*H322</f>
        <v>0</v>
      </c>
      <c r="Q322" s="158">
        <v>0</v>
      </c>
      <c r="R322" s="158">
        <f>Q322*H322</f>
        <v>0</v>
      </c>
      <c r="S322" s="158">
        <v>2.7199999999999998E-2</v>
      </c>
      <c r="T322" s="159">
        <f>S322*H322</f>
        <v>3.6256511999999996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0" t="s">
        <v>229</v>
      </c>
      <c r="AT322" s="160" t="s">
        <v>136</v>
      </c>
      <c r="AU322" s="160" t="s">
        <v>83</v>
      </c>
      <c r="AY322" s="17" t="s">
        <v>133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7" t="s">
        <v>81</v>
      </c>
      <c r="BK322" s="161">
        <f>ROUND(I322*H322,2)</f>
        <v>0</v>
      </c>
      <c r="BL322" s="17" t="s">
        <v>229</v>
      </c>
      <c r="BM322" s="160" t="s">
        <v>424</v>
      </c>
    </row>
    <row r="323" spans="1:65" s="2" customFormat="1">
      <c r="A323" s="32"/>
      <c r="B323" s="33"/>
      <c r="C323" s="32"/>
      <c r="D323" s="162" t="s">
        <v>142</v>
      </c>
      <c r="E323" s="32"/>
      <c r="F323" s="163" t="s">
        <v>425</v>
      </c>
      <c r="G323" s="32"/>
      <c r="H323" s="32"/>
      <c r="I323" s="164"/>
      <c r="J323" s="32"/>
      <c r="K323" s="32"/>
      <c r="L323" s="33"/>
      <c r="M323" s="165"/>
      <c r="N323" s="166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142</v>
      </c>
      <c r="AU323" s="17" t="s">
        <v>83</v>
      </c>
    </row>
    <row r="324" spans="1:65" s="13" customFormat="1">
      <c r="B324" s="167"/>
      <c r="D324" s="162" t="s">
        <v>144</v>
      </c>
      <c r="E324" s="168" t="s">
        <v>1</v>
      </c>
      <c r="F324" s="169" t="s">
        <v>426</v>
      </c>
      <c r="H324" s="168" t="s">
        <v>1</v>
      </c>
      <c r="I324" s="170"/>
      <c r="L324" s="167"/>
      <c r="M324" s="171"/>
      <c r="N324" s="172"/>
      <c r="O324" s="172"/>
      <c r="P324" s="172"/>
      <c r="Q324" s="172"/>
      <c r="R324" s="172"/>
      <c r="S324" s="172"/>
      <c r="T324" s="173"/>
      <c r="AT324" s="168" t="s">
        <v>144</v>
      </c>
      <c r="AU324" s="168" t="s">
        <v>83</v>
      </c>
      <c r="AV324" s="13" t="s">
        <v>81</v>
      </c>
      <c r="AW324" s="13" t="s">
        <v>32</v>
      </c>
      <c r="AX324" s="13" t="s">
        <v>75</v>
      </c>
      <c r="AY324" s="168" t="s">
        <v>133</v>
      </c>
    </row>
    <row r="325" spans="1:65" s="14" customFormat="1">
      <c r="B325" s="174"/>
      <c r="D325" s="162" t="s">
        <v>144</v>
      </c>
      <c r="E325" s="175" t="s">
        <v>1</v>
      </c>
      <c r="F325" s="176" t="s">
        <v>427</v>
      </c>
      <c r="H325" s="177">
        <v>6.84</v>
      </c>
      <c r="I325" s="178"/>
      <c r="L325" s="174"/>
      <c r="M325" s="179"/>
      <c r="N325" s="180"/>
      <c r="O325" s="180"/>
      <c r="P325" s="180"/>
      <c r="Q325" s="180"/>
      <c r="R325" s="180"/>
      <c r="S325" s="180"/>
      <c r="T325" s="181"/>
      <c r="AT325" s="175" t="s">
        <v>144</v>
      </c>
      <c r="AU325" s="175" t="s">
        <v>83</v>
      </c>
      <c r="AV325" s="14" t="s">
        <v>83</v>
      </c>
      <c r="AW325" s="14" t="s">
        <v>32</v>
      </c>
      <c r="AX325" s="14" t="s">
        <v>75</v>
      </c>
      <c r="AY325" s="175" t="s">
        <v>133</v>
      </c>
    </row>
    <row r="326" spans="1:65" s="14" customFormat="1">
      <c r="B326" s="174"/>
      <c r="D326" s="162" t="s">
        <v>144</v>
      </c>
      <c r="E326" s="175" t="s">
        <v>1</v>
      </c>
      <c r="F326" s="176" t="s">
        <v>428</v>
      </c>
      <c r="H326" s="177">
        <v>13.116</v>
      </c>
      <c r="I326" s="178"/>
      <c r="L326" s="174"/>
      <c r="M326" s="179"/>
      <c r="N326" s="180"/>
      <c r="O326" s="180"/>
      <c r="P326" s="180"/>
      <c r="Q326" s="180"/>
      <c r="R326" s="180"/>
      <c r="S326" s="180"/>
      <c r="T326" s="181"/>
      <c r="AT326" s="175" t="s">
        <v>144</v>
      </c>
      <c r="AU326" s="175" t="s">
        <v>83</v>
      </c>
      <c r="AV326" s="14" t="s">
        <v>83</v>
      </c>
      <c r="AW326" s="14" t="s">
        <v>32</v>
      </c>
      <c r="AX326" s="14" t="s">
        <v>75</v>
      </c>
      <c r="AY326" s="175" t="s">
        <v>133</v>
      </c>
    </row>
    <row r="327" spans="1:65" s="14" customFormat="1">
      <c r="B327" s="174"/>
      <c r="D327" s="162" t="s">
        <v>144</v>
      </c>
      <c r="E327" s="175" t="s">
        <v>1</v>
      </c>
      <c r="F327" s="176" t="s">
        <v>429</v>
      </c>
      <c r="H327" s="177">
        <v>4.4400000000000004</v>
      </c>
      <c r="I327" s="178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5" t="s">
        <v>144</v>
      </c>
      <c r="AU327" s="175" t="s">
        <v>83</v>
      </c>
      <c r="AV327" s="14" t="s">
        <v>83</v>
      </c>
      <c r="AW327" s="14" t="s">
        <v>32</v>
      </c>
      <c r="AX327" s="14" t="s">
        <v>75</v>
      </c>
      <c r="AY327" s="175" t="s">
        <v>133</v>
      </c>
    </row>
    <row r="328" spans="1:65" s="14" customFormat="1">
      <c r="B328" s="174"/>
      <c r="D328" s="162" t="s">
        <v>144</v>
      </c>
      <c r="E328" s="175" t="s">
        <v>1</v>
      </c>
      <c r="F328" s="176" t="s">
        <v>430</v>
      </c>
      <c r="H328" s="177">
        <v>2.88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144</v>
      </c>
      <c r="AU328" s="175" t="s">
        <v>83</v>
      </c>
      <c r="AV328" s="14" t="s">
        <v>83</v>
      </c>
      <c r="AW328" s="14" t="s">
        <v>32</v>
      </c>
      <c r="AX328" s="14" t="s">
        <v>75</v>
      </c>
      <c r="AY328" s="175" t="s">
        <v>133</v>
      </c>
    </row>
    <row r="329" spans="1:65" s="14" customFormat="1">
      <c r="B329" s="174"/>
      <c r="D329" s="162" t="s">
        <v>144</v>
      </c>
      <c r="E329" s="175" t="s">
        <v>1</v>
      </c>
      <c r="F329" s="176" t="s">
        <v>431</v>
      </c>
      <c r="H329" s="177">
        <v>7.1520000000000001</v>
      </c>
      <c r="I329" s="178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5" t="s">
        <v>144</v>
      </c>
      <c r="AU329" s="175" t="s">
        <v>83</v>
      </c>
      <c r="AV329" s="14" t="s">
        <v>83</v>
      </c>
      <c r="AW329" s="14" t="s">
        <v>32</v>
      </c>
      <c r="AX329" s="14" t="s">
        <v>75</v>
      </c>
      <c r="AY329" s="175" t="s">
        <v>133</v>
      </c>
    </row>
    <row r="330" spans="1:65" s="14" customFormat="1">
      <c r="B330" s="174"/>
      <c r="D330" s="162" t="s">
        <v>144</v>
      </c>
      <c r="E330" s="175" t="s">
        <v>1</v>
      </c>
      <c r="F330" s="176" t="s">
        <v>432</v>
      </c>
      <c r="H330" s="177">
        <v>2.76</v>
      </c>
      <c r="I330" s="178"/>
      <c r="L330" s="174"/>
      <c r="M330" s="179"/>
      <c r="N330" s="180"/>
      <c r="O330" s="180"/>
      <c r="P330" s="180"/>
      <c r="Q330" s="180"/>
      <c r="R330" s="180"/>
      <c r="S330" s="180"/>
      <c r="T330" s="181"/>
      <c r="AT330" s="175" t="s">
        <v>144</v>
      </c>
      <c r="AU330" s="175" t="s">
        <v>83</v>
      </c>
      <c r="AV330" s="14" t="s">
        <v>83</v>
      </c>
      <c r="AW330" s="14" t="s">
        <v>32</v>
      </c>
      <c r="AX330" s="14" t="s">
        <v>75</v>
      </c>
      <c r="AY330" s="175" t="s">
        <v>133</v>
      </c>
    </row>
    <row r="331" spans="1:65" s="14" customFormat="1">
      <c r="B331" s="174"/>
      <c r="D331" s="162" t="s">
        <v>144</v>
      </c>
      <c r="E331" s="175" t="s">
        <v>1</v>
      </c>
      <c r="F331" s="176" t="s">
        <v>433</v>
      </c>
      <c r="H331" s="177">
        <v>29.1</v>
      </c>
      <c r="I331" s="178"/>
      <c r="L331" s="174"/>
      <c r="M331" s="179"/>
      <c r="N331" s="180"/>
      <c r="O331" s="180"/>
      <c r="P331" s="180"/>
      <c r="Q331" s="180"/>
      <c r="R331" s="180"/>
      <c r="S331" s="180"/>
      <c r="T331" s="181"/>
      <c r="AT331" s="175" t="s">
        <v>144</v>
      </c>
      <c r="AU331" s="175" t="s">
        <v>83</v>
      </c>
      <c r="AV331" s="14" t="s">
        <v>83</v>
      </c>
      <c r="AW331" s="14" t="s">
        <v>32</v>
      </c>
      <c r="AX331" s="14" t="s">
        <v>75</v>
      </c>
      <c r="AY331" s="175" t="s">
        <v>133</v>
      </c>
    </row>
    <row r="332" spans="1:65" s="14" customFormat="1">
      <c r="B332" s="174"/>
      <c r="D332" s="162" t="s">
        <v>144</v>
      </c>
      <c r="E332" s="175" t="s">
        <v>1</v>
      </c>
      <c r="F332" s="176" t="s">
        <v>434</v>
      </c>
      <c r="H332" s="177">
        <v>4.0199999999999996</v>
      </c>
      <c r="I332" s="178"/>
      <c r="L332" s="174"/>
      <c r="M332" s="179"/>
      <c r="N332" s="180"/>
      <c r="O332" s="180"/>
      <c r="P332" s="180"/>
      <c r="Q332" s="180"/>
      <c r="R332" s="180"/>
      <c r="S332" s="180"/>
      <c r="T332" s="181"/>
      <c r="AT332" s="175" t="s">
        <v>144</v>
      </c>
      <c r="AU332" s="175" t="s">
        <v>83</v>
      </c>
      <c r="AV332" s="14" t="s">
        <v>83</v>
      </c>
      <c r="AW332" s="14" t="s">
        <v>32</v>
      </c>
      <c r="AX332" s="14" t="s">
        <v>75</v>
      </c>
      <c r="AY332" s="175" t="s">
        <v>133</v>
      </c>
    </row>
    <row r="333" spans="1:65" s="14" customFormat="1">
      <c r="B333" s="174"/>
      <c r="D333" s="162" t="s">
        <v>144</v>
      </c>
      <c r="E333" s="175" t="s">
        <v>1</v>
      </c>
      <c r="F333" s="176" t="s">
        <v>435</v>
      </c>
      <c r="H333" s="177">
        <v>2.82</v>
      </c>
      <c r="I333" s="178"/>
      <c r="L333" s="174"/>
      <c r="M333" s="179"/>
      <c r="N333" s="180"/>
      <c r="O333" s="180"/>
      <c r="P333" s="180"/>
      <c r="Q333" s="180"/>
      <c r="R333" s="180"/>
      <c r="S333" s="180"/>
      <c r="T333" s="181"/>
      <c r="AT333" s="175" t="s">
        <v>144</v>
      </c>
      <c r="AU333" s="175" t="s">
        <v>83</v>
      </c>
      <c r="AV333" s="14" t="s">
        <v>83</v>
      </c>
      <c r="AW333" s="14" t="s">
        <v>32</v>
      </c>
      <c r="AX333" s="14" t="s">
        <v>75</v>
      </c>
      <c r="AY333" s="175" t="s">
        <v>133</v>
      </c>
    </row>
    <row r="334" spans="1:65" s="14" customFormat="1">
      <c r="B334" s="174"/>
      <c r="D334" s="162" t="s">
        <v>144</v>
      </c>
      <c r="E334" s="175" t="s">
        <v>1</v>
      </c>
      <c r="F334" s="176" t="s">
        <v>436</v>
      </c>
      <c r="H334" s="177">
        <v>4.5599999999999996</v>
      </c>
      <c r="I334" s="178"/>
      <c r="L334" s="174"/>
      <c r="M334" s="179"/>
      <c r="N334" s="180"/>
      <c r="O334" s="180"/>
      <c r="P334" s="180"/>
      <c r="Q334" s="180"/>
      <c r="R334" s="180"/>
      <c r="S334" s="180"/>
      <c r="T334" s="181"/>
      <c r="AT334" s="175" t="s">
        <v>144</v>
      </c>
      <c r="AU334" s="175" t="s">
        <v>83</v>
      </c>
      <c r="AV334" s="14" t="s">
        <v>83</v>
      </c>
      <c r="AW334" s="14" t="s">
        <v>32</v>
      </c>
      <c r="AX334" s="14" t="s">
        <v>75</v>
      </c>
      <c r="AY334" s="175" t="s">
        <v>133</v>
      </c>
    </row>
    <row r="335" spans="1:65" s="14" customFormat="1">
      <c r="B335" s="174"/>
      <c r="D335" s="162" t="s">
        <v>144</v>
      </c>
      <c r="E335" s="175" t="s">
        <v>1</v>
      </c>
      <c r="F335" s="176" t="s">
        <v>437</v>
      </c>
      <c r="H335" s="177">
        <v>6.18</v>
      </c>
      <c r="I335" s="178"/>
      <c r="L335" s="174"/>
      <c r="M335" s="179"/>
      <c r="N335" s="180"/>
      <c r="O335" s="180"/>
      <c r="P335" s="180"/>
      <c r="Q335" s="180"/>
      <c r="R335" s="180"/>
      <c r="S335" s="180"/>
      <c r="T335" s="181"/>
      <c r="AT335" s="175" t="s">
        <v>144</v>
      </c>
      <c r="AU335" s="175" t="s">
        <v>83</v>
      </c>
      <c r="AV335" s="14" t="s">
        <v>83</v>
      </c>
      <c r="AW335" s="14" t="s">
        <v>32</v>
      </c>
      <c r="AX335" s="14" t="s">
        <v>75</v>
      </c>
      <c r="AY335" s="175" t="s">
        <v>133</v>
      </c>
    </row>
    <row r="336" spans="1:65" s="14" customFormat="1">
      <c r="B336" s="174"/>
      <c r="D336" s="162" t="s">
        <v>144</v>
      </c>
      <c r="E336" s="175" t="s">
        <v>1</v>
      </c>
      <c r="F336" s="176" t="s">
        <v>438</v>
      </c>
      <c r="H336" s="177">
        <v>2.52</v>
      </c>
      <c r="I336" s="178"/>
      <c r="L336" s="174"/>
      <c r="M336" s="179"/>
      <c r="N336" s="180"/>
      <c r="O336" s="180"/>
      <c r="P336" s="180"/>
      <c r="Q336" s="180"/>
      <c r="R336" s="180"/>
      <c r="S336" s="180"/>
      <c r="T336" s="181"/>
      <c r="AT336" s="175" t="s">
        <v>144</v>
      </c>
      <c r="AU336" s="175" t="s">
        <v>83</v>
      </c>
      <c r="AV336" s="14" t="s">
        <v>83</v>
      </c>
      <c r="AW336" s="14" t="s">
        <v>32</v>
      </c>
      <c r="AX336" s="14" t="s">
        <v>75</v>
      </c>
      <c r="AY336" s="175" t="s">
        <v>133</v>
      </c>
    </row>
    <row r="337" spans="1:65" s="14" customFormat="1">
      <c r="B337" s="174"/>
      <c r="D337" s="162" t="s">
        <v>144</v>
      </c>
      <c r="E337" s="175" t="s">
        <v>1</v>
      </c>
      <c r="F337" s="176" t="s">
        <v>439</v>
      </c>
      <c r="H337" s="177">
        <v>6.48</v>
      </c>
      <c r="I337" s="178"/>
      <c r="L337" s="174"/>
      <c r="M337" s="179"/>
      <c r="N337" s="180"/>
      <c r="O337" s="180"/>
      <c r="P337" s="180"/>
      <c r="Q337" s="180"/>
      <c r="R337" s="180"/>
      <c r="S337" s="180"/>
      <c r="T337" s="181"/>
      <c r="AT337" s="175" t="s">
        <v>144</v>
      </c>
      <c r="AU337" s="175" t="s">
        <v>83</v>
      </c>
      <c r="AV337" s="14" t="s">
        <v>83</v>
      </c>
      <c r="AW337" s="14" t="s">
        <v>32</v>
      </c>
      <c r="AX337" s="14" t="s">
        <v>75</v>
      </c>
      <c r="AY337" s="175" t="s">
        <v>133</v>
      </c>
    </row>
    <row r="338" spans="1:65" s="14" customFormat="1">
      <c r="B338" s="174"/>
      <c r="D338" s="162" t="s">
        <v>144</v>
      </c>
      <c r="E338" s="175" t="s">
        <v>1</v>
      </c>
      <c r="F338" s="176" t="s">
        <v>440</v>
      </c>
      <c r="H338" s="177">
        <v>6.12</v>
      </c>
      <c r="I338" s="178"/>
      <c r="L338" s="174"/>
      <c r="M338" s="179"/>
      <c r="N338" s="180"/>
      <c r="O338" s="180"/>
      <c r="P338" s="180"/>
      <c r="Q338" s="180"/>
      <c r="R338" s="180"/>
      <c r="S338" s="180"/>
      <c r="T338" s="181"/>
      <c r="AT338" s="175" t="s">
        <v>144</v>
      </c>
      <c r="AU338" s="175" t="s">
        <v>83</v>
      </c>
      <c r="AV338" s="14" t="s">
        <v>83</v>
      </c>
      <c r="AW338" s="14" t="s">
        <v>32</v>
      </c>
      <c r="AX338" s="14" t="s">
        <v>75</v>
      </c>
      <c r="AY338" s="175" t="s">
        <v>133</v>
      </c>
    </row>
    <row r="339" spans="1:65" s="14" customFormat="1">
      <c r="B339" s="174"/>
      <c r="D339" s="162" t="s">
        <v>144</v>
      </c>
      <c r="E339" s="175" t="s">
        <v>1</v>
      </c>
      <c r="F339" s="176" t="s">
        <v>441</v>
      </c>
      <c r="H339" s="177">
        <v>6.96</v>
      </c>
      <c r="I339" s="178"/>
      <c r="L339" s="174"/>
      <c r="M339" s="179"/>
      <c r="N339" s="180"/>
      <c r="O339" s="180"/>
      <c r="P339" s="180"/>
      <c r="Q339" s="180"/>
      <c r="R339" s="180"/>
      <c r="S339" s="180"/>
      <c r="T339" s="181"/>
      <c r="AT339" s="175" t="s">
        <v>144</v>
      </c>
      <c r="AU339" s="175" t="s">
        <v>83</v>
      </c>
      <c r="AV339" s="14" t="s">
        <v>83</v>
      </c>
      <c r="AW339" s="14" t="s">
        <v>32</v>
      </c>
      <c r="AX339" s="14" t="s">
        <v>75</v>
      </c>
      <c r="AY339" s="175" t="s">
        <v>133</v>
      </c>
    </row>
    <row r="340" spans="1:65" s="14" customFormat="1">
      <c r="B340" s="174"/>
      <c r="D340" s="162" t="s">
        <v>144</v>
      </c>
      <c r="E340" s="175" t="s">
        <v>1</v>
      </c>
      <c r="F340" s="176" t="s">
        <v>442</v>
      </c>
      <c r="H340" s="177">
        <v>12.756</v>
      </c>
      <c r="I340" s="178"/>
      <c r="L340" s="174"/>
      <c r="M340" s="179"/>
      <c r="N340" s="180"/>
      <c r="O340" s="180"/>
      <c r="P340" s="180"/>
      <c r="Q340" s="180"/>
      <c r="R340" s="180"/>
      <c r="S340" s="180"/>
      <c r="T340" s="181"/>
      <c r="AT340" s="175" t="s">
        <v>144</v>
      </c>
      <c r="AU340" s="175" t="s">
        <v>83</v>
      </c>
      <c r="AV340" s="14" t="s">
        <v>83</v>
      </c>
      <c r="AW340" s="14" t="s">
        <v>32</v>
      </c>
      <c r="AX340" s="14" t="s">
        <v>75</v>
      </c>
      <c r="AY340" s="175" t="s">
        <v>133</v>
      </c>
    </row>
    <row r="341" spans="1:65" s="14" customFormat="1">
      <c r="B341" s="174"/>
      <c r="D341" s="162" t="s">
        <v>144</v>
      </c>
      <c r="E341" s="175" t="s">
        <v>1</v>
      </c>
      <c r="F341" s="176" t="s">
        <v>443</v>
      </c>
      <c r="H341" s="177">
        <v>4.4400000000000004</v>
      </c>
      <c r="I341" s="178"/>
      <c r="L341" s="174"/>
      <c r="M341" s="179"/>
      <c r="N341" s="180"/>
      <c r="O341" s="180"/>
      <c r="P341" s="180"/>
      <c r="Q341" s="180"/>
      <c r="R341" s="180"/>
      <c r="S341" s="180"/>
      <c r="T341" s="181"/>
      <c r="AT341" s="175" t="s">
        <v>144</v>
      </c>
      <c r="AU341" s="175" t="s">
        <v>83</v>
      </c>
      <c r="AV341" s="14" t="s">
        <v>83</v>
      </c>
      <c r="AW341" s="14" t="s">
        <v>32</v>
      </c>
      <c r="AX341" s="14" t="s">
        <v>75</v>
      </c>
      <c r="AY341" s="175" t="s">
        <v>133</v>
      </c>
    </row>
    <row r="342" spans="1:65" s="14" customFormat="1">
      <c r="B342" s="174"/>
      <c r="D342" s="162" t="s">
        <v>144</v>
      </c>
      <c r="E342" s="175" t="s">
        <v>1</v>
      </c>
      <c r="F342" s="176" t="s">
        <v>444</v>
      </c>
      <c r="H342" s="177">
        <v>3</v>
      </c>
      <c r="I342" s="178"/>
      <c r="L342" s="174"/>
      <c r="M342" s="179"/>
      <c r="N342" s="180"/>
      <c r="O342" s="180"/>
      <c r="P342" s="180"/>
      <c r="Q342" s="180"/>
      <c r="R342" s="180"/>
      <c r="S342" s="180"/>
      <c r="T342" s="181"/>
      <c r="AT342" s="175" t="s">
        <v>144</v>
      </c>
      <c r="AU342" s="175" t="s">
        <v>83</v>
      </c>
      <c r="AV342" s="14" t="s">
        <v>83</v>
      </c>
      <c r="AW342" s="14" t="s">
        <v>32</v>
      </c>
      <c r="AX342" s="14" t="s">
        <v>75</v>
      </c>
      <c r="AY342" s="175" t="s">
        <v>133</v>
      </c>
    </row>
    <row r="343" spans="1:65" s="14" customFormat="1">
      <c r="B343" s="174"/>
      <c r="D343" s="162" t="s">
        <v>144</v>
      </c>
      <c r="E343" s="175" t="s">
        <v>1</v>
      </c>
      <c r="F343" s="176" t="s">
        <v>445</v>
      </c>
      <c r="H343" s="177">
        <v>7.1520000000000001</v>
      </c>
      <c r="I343" s="178"/>
      <c r="L343" s="174"/>
      <c r="M343" s="179"/>
      <c r="N343" s="180"/>
      <c r="O343" s="180"/>
      <c r="P343" s="180"/>
      <c r="Q343" s="180"/>
      <c r="R343" s="180"/>
      <c r="S343" s="180"/>
      <c r="T343" s="181"/>
      <c r="AT343" s="175" t="s">
        <v>144</v>
      </c>
      <c r="AU343" s="175" t="s">
        <v>83</v>
      </c>
      <c r="AV343" s="14" t="s">
        <v>83</v>
      </c>
      <c r="AW343" s="14" t="s">
        <v>32</v>
      </c>
      <c r="AX343" s="14" t="s">
        <v>75</v>
      </c>
      <c r="AY343" s="175" t="s">
        <v>133</v>
      </c>
    </row>
    <row r="344" spans="1:65" s="15" customFormat="1">
      <c r="B344" s="182"/>
      <c r="D344" s="162" t="s">
        <v>144</v>
      </c>
      <c r="E344" s="183" t="s">
        <v>1</v>
      </c>
      <c r="F344" s="184" t="s">
        <v>192</v>
      </c>
      <c r="H344" s="185">
        <v>133.29599999999999</v>
      </c>
      <c r="I344" s="186"/>
      <c r="L344" s="182"/>
      <c r="M344" s="187"/>
      <c r="N344" s="188"/>
      <c r="O344" s="188"/>
      <c r="P344" s="188"/>
      <c r="Q344" s="188"/>
      <c r="R344" s="188"/>
      <c r="S344" s="188"/>
      <c r="T344" s="189"/>
      <c r="AT344" s="183" t="s">
        <v>144</v>
      </c>
      <c r="AU344" s="183" t="s">
        <v>83</v>
      </c>
      <c r="AV344" s="15" t="s">
        <v>140</v>
      </c>
      <c r="AW344" s="15" t="s">
        <v>32</v>
      </c>
      <c r="AX344" s="15" t="s">
        <v>81</v>
      </c>
      <c r="AY344" s="183" t="s">
        <v>133</v>
      </c>
    </row>
    <row r="345" spans="1:65" s="2" customFormat="1" ht="49.15" customHeight="1">
      <c r="A345" s="32"/>
      <c r="B345" s="148"/>
      <c r="C345" s="149" t="s">
        <v>446</v>
      </c>
      <c r="D345" s="149" t="s">
        <v>136</v>
      </c>
      <c r="E345" s="150" t="s">
        <v>447</v>
      </c>
      <c r="F345" s="151" t="s">
        <v>448</v>
      </c>
      <c r="G345" s="152" t="s">
        <v>139</v>
      </c>
      <c r="H345" s="153">
        <v>133.29599999999999</v>
      </c>
      <c r="I345" s="154"/>
      <c r="J345" s="155">
        <f>ROUND(I345*H345,2)</f>
        <v>0</v>
      </c>
      <c r="K345" s="151" t="s">
        <v>149</v>
      </c>
      <c r="L345" s="33"/>
      <c r="M345" s="156" t="s">
        <v>1</v>
      </c>
      <c r="N345" s="157" t="s">
        <v>40</v>
      </c>
      <c r="O345" s="58"/>
      <c r="P345" s="158">
        <f>O345*H345</f>
        <v>0</v>
      </c>
      <c r="Q345" s="158">
        <v>6.0000000000000001E-3</v>
      </c>
      <c r="R345" s="158">
        <f>Q345*H345</f>
        <v>0.79977599999999993</v>
      </c>
      <c r="S345" s="158">
        <v>0</v>
      </c>
      <c r="T345" s="15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60" t="s">
        <v>229</v>
      </c>
      <c r="AT345" s="160" t="s">
        <v>136</v>
      </c>
      <c r="AU345" s="160" t="s">
        <v>83</v>
      </c>
      <c r="AY345" s="17" t="s">
        <v>133</v>
      </c>
      <c r="BE345" s="161">
        <f>IF(N345="základní",J345,0)</f>
        <v>0</v>
      </c>
      <c r="BF345" s="161">
        <f>IF(N345="snížená",J345,0)</f>
        <v>0</v>
      </c>
      <c r="BG345" s="161">
        <f>IF(N345="zákl. přenesená",J345,0)</f>
        <v>0</v>
      </c>
      <c r="BH345" s="161">
        <f>IF(N345="sníž. přenesená",J345,0)</f>
        <v>0</v>
      </c>
      <c r="BI345" s="161">
        <f>IF(N345="nulová",J345,0)</f>
        <v>0</v>
      </c>
      <c r="BJ345" s="17" t="s">
        <v>81</v>
      </c>
      <c r="BK345" s="161">
        <f>ROUND(I345*H345,2)</f>
        <v>0</v>
      </c>
      <c r="BL345" s="17" t="s">
        <v>229</v>
      </c>
      <c r="BM345" s="160" t="s">
        <v>449</v>
      </c>
    </row>
    <row r="346" spans="1:65" s="2" customFormat="1" ht="19.5">
      <c r="A346" s="32"/>
      <c r="B346" s="33"/>
      <c r="C346" s="32"/>
      <c r="D346" s="162" t="s">
        <v>142</v>
      </c>
      <c r="E346" s="32"/>
      <c r="F346" s="163" t="s">
        <v>450</v>
      </c>
      <c r="G346" s="32"/>
      <c r="H346" s="32"/>
      <c r="I346" s="164"/>
      <c r="J346" s="32"/>
      <c r="K346" s="32"/>
      <c r="L346" s="33"/>
      <c r="M346" s="165"/>
      <c r="N346" s="166"/>
      <c r="O346" s="58"/>
      <c r="P346" s="58"/>
      <c r="Q346" s="58"/>
      <c r="R346" s="58"/>
      <c r="S346" s="58"/>
      <c r="T346" s="59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7" t="s">
        <v>142</v>
      </c>
      <c r="AU346" s="17" t="s">
        <v>83</v>
      </c>
    </row>
    <row r="347" spans="1:65" s="2" customFormat="1" ht="16.5" customHeight="1">
      <c r="A347" s="32"/>
      <c r="B347" s="148"/>
      <c r="C347" s="191" t="s">
        <v>451</v>
      </c>
      <c r="D347" s="191" t="s">
        <v>346</v>
      </c>
      <c r="E347" s="192" t="s">
        <v>452</v>
      </c>
      <c r="F347" s="193" t="s">
        <v>453</v>
      </c>
      <c r="G347" s="194" t="s">
        <v>139</v>
      </c>
      <c r="H347" s="195">
        <v>146.626</v>
      </c>
      <c r="I347" s="209">
        <v>700</v>
      </c>
      <c r="J347" s="197">
        <f>ROUND(I347*H347,2)</f>
        <v>102638.2</v>
      </c>
      <c r="K347" s="193" t="s">
        <v>1</v>
      </c>
      <c r="L347" s="198"/>
      <c r="M347" s="199" t="s">
        <v>1</v>
      </c>
      <c r="N347" s="200" t="s">
        <v>40</v>
      </c>
      <c r="O347" s="58"/>
      <c r="P347" s="158">
        <f>O347*H347</f>
        <v>0</v>
      </c>
      <c r="Q347" s="158">
        <v>0.02</v>
      </c>
      <c r="R347" s="158">
        <f>Q347*H347</f>
        <v>2.9325200000000002</v>
      </c>
      <c r="S347" s="158">
        <v>0</v>
      </c>
      <c r="T347" s="15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0" t="s">
        <v>345</v>
      </c>
      <c r="AT347" s="160" t="s">
        <v>346</v>
      </c>
      <c r="AU347" s="160" t="s">
        <v>83</v>
      </c>
      <c r="AY347" s="17" t="s">
        <v>133</v>
      </c>
      <c r="BE347" s="161">
        <f>IF(N347="základní",J347,0)</f>
        <v>102638.2</v>
      </c>
      <c r="BF347" s="161">
        <f>IF(N347="snížená",J347,0)</f>
        <v>0</v>
      </c>
      <c r="BG347" s="161">
        <f>IF(N347="zákl. přenesená",J347,0)</f>
        <v>0</v>
      </c>
      <c r="BH347" s="161">
        <f>IF(N347="sníž. přenesená",J347,0)</f>
        <v>0</v>
      </c>
      <c r="BI347" s="161">
        <f>IF(N347="nulová",J347,0)</f>
        <v>0</v>
      </c>
      <c r="BJ347" s="17" t="s">
        <v>81</v>
      </c>
      <c r="BK347" s="161">
        <f>ROUND(I347*H347,2)</f>
        <v>102638.2</v>
      </c>
      <c r="BL347" s="17" t="s">
        <v>229</v>
      </c>
      <c r="BM347" s="160" t="s">
        <v>454</v>
      </c>
    </row>
    <row r="348" spans="1:65" s="2" customFormat="1">
      <c r="A348" s="32"/>
      <c r="B348" s="33"/>
      <c r="C348" s="32"/>
      <c r="D348" s="162" t="s">
        <v>142</v>
      </c>
      <c r="E348" s="32"/>
      <c r="F348" s="163" t="s">
        <v>453</v>
      </c>
      <c r="G348" s="32"/>
      <c r="H348" s="32"/>
      <c r="I348" s="164"/>
      <c r="J348" s="32"/>
      <c r="K348" s="32"/>
      <c r="L348" s="33"/>
      <c r="M348" s="165"/>
      <c r="N348" s="166"/>
      <c r="O348" s="58"/>
      <c r="P348" s="58"/>
      <c r="Q348" s="58"/>
      <c r="R348" s="58"/>
      <c r="S348" s="58"/>
      <c r="T348" s="59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7" t="s">
        <v>142</v>
      </c>
      <c r="AU348" s="17" t="s">
        <v>83</v>
      </c>
    </row>
    <row r="349" spans="1:65" s="14" customFormat="1">
      <c r="B349" s="174"/>
      <c r="D349" s="162" t="s">
        <v>144</v>
      </c>
      <c r="F349" s="176" t="s">
        <v>455</v>
      </c>
      <c r="H349" s="177">
        <v>146.626</v>
      </c>
      <c r="I349" s="178"/>
      <c r="L349" s="174"/>
      <c r="M349" s="179"/>
      <c r="N349" s="180"/>
      <c r="O349" s="180"/>
      <c r="P349" s="180"/>
      <c r="Q349" s="180"/>
      <c r="R349" s="180"/>
      <c r="S349" s="180"/>
      <c r="T349" s="181"/>
      <c r="AT349" s="175" t="s">
        <v>144</v>
      </c>
      <c r="AU349" s="175" t="s">
        <v>83</v>
      </c>
      <c r="AV349" s="14" t="s">
        <v>83</v>
      </c>
      <c r="AW349" s="14" t="s">
        <v>3</v>
      </c>
      <c r="AX349" s="14" t="s">
        <v>81</v>
      </c>
      <c r="AY349" s="175" t="s">
        <v>133</v>
      </c>
    </row>
    <row r="350" spans="1:65" s="2" customFormat="1" ht="24.2" customHeight="1">
      <c r="A350" s="32"/>
      <c r="B350" s="148"/>
      <c r="C350" s="149" t="s">
        <v>456</v>
      </c>
      <c r="D350" s="149" t="s">
        <v>136</v>
      </c>
      <c r="E350" s="150" t="s">
        <v>457</v>
      </c>
      <c r="F350" s="151" t="s">
        <v>458</v>
      </c>
      <c r="G350" s="152" t="s">
        <v>139</v>
      </c>
      <c r="H350" s="153">
        <v>133.29599999999999</v>
      </c>
      <c r="I350" s="154"/>
      <c r="J350" s="155">
        <f>ROUND(I350*H350,2)</f>
        <v>0</v>
      </c>
      <c r="K350" s="151" t="s">
        <v>149</v>
      </c>
      <c r="L350" s="33"/>
      <c r="M350" s="156" t="s">
        <v>1</v>
      </c>
      <c r="N350" s="157" t="s">
        <v>40</v>
      </c>
      <c r="O350" s="58"/>
      <c r="P350" s="158">
        <f>O350*H350</f>
        <v>0</v>
      </c>
      <c r="Q350" s="158">
        <v>0</v>
      </c>
      <c r="R350" s="158">
        <f>Q350*H350</f>
        <v>0</v>
      </c>
      <c r="S350" s="158">
        <v>0</v>
      </c>
      <c r="T350" s="159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0" t="s">
        <v>229</v>
      </c>
      <c r="AT350" s="160" t="s">
        <v>136</v>
      </c>
      <c r="AU350" s="160" t="s">
        <v>83</v>
      </c>
      <c r="AY350" s="17" t="s">
        <v>133</v>
      </c>
      <c r="BE350" s="161">
        <f>IF(N350="základní",J350,0)</f>
        <v>0</v>
      </c>
      <c r="BF350" s="161">
        <f>IF(N350="snížená",J350,0)</f>
        <v>0</v>
      </c>
      <c r="BG350" s="161">
        <f>IF(N350="zákl. přenesená",J350,0)</f>
        <v>0</v>
      </c>
      <c r="BH350" s="161">
        <f>IF(N350="sníž. přenesená",J350,0)</f>
        <v>0</v>
      </c>
      <c r="BI350" s="161">
        <f>IF(N350="nulová",J350,0)</f>
        <v>0</v>
      </c>
      <c r="BJ350" s="17" t="s">
        <v>81</v>
      </c>
      <c r="BK350" s="161">
        <f>ROUND(I350*H350,2)</f>
        <v>0</v>
      </c>
      <c r="BL350" s="17" t="s">
        <v>229</v>
      </c>
      <c r="BM350" s="160" t="s">
        <v>459</v>
      </c>
    </row>
    <row r="351" spans="1:65" s="2" customFormat="1" ht="19.5">
      <c r="A351" s="32"/>
      <c r="B351" s="33"/>
      <c r="C351" s="32"/>
      <c r="D351" s="162" t="s">
        <v>142</v>
      </c>
      <c r="E351" s="32"/>
      <c r="F351" s="163" t="s">
        <v>460</v>
      </c>
      <c r="G351" s="32"/>
      <c r="H351" s="32"/>
      <c r="I351" s="164"/>
      <c r="J351" s="32"/>
      <c r="K351" s="32"/>
      <c r="L351" s="33"/>
      <c r="M351" s="165"/>
      <c r="N351" s="166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142</v>
      </c>
      <c r="AU351" s="17" t="s">
        <v>83</v>
      </c>
    </row>
    <row r="352" spans="1:65" s="2" customFormat="1" ht="24.2" customHeight="1">
      <c r="A352" s="32"/>
      <c r="B352" s="148"/>
      <c r="C352" s="149" t="s">
        <v>461</v>
      </c>
      <c r="D352" s="149" t="s">
        <v>136</v>
      </c>
      <c r="E352" s="150" t="s">
        <v>462</v>
      </c>
      <c r="F352" s="151" t="s">
        <v>463</v>
      </c>
      <c r="G352" s="152" t="s">
        <v>257</v>
      </c>
      <c r="H352" s="153">
        <v>3.7719999999999998</v>
      </c>
      <c r="I352" s="154"/>
      <c r="J352" s="155">
        <f>ROUND(I352*H352,2)</f>
        <v>0</v>
      </c>
      <c r="K352" s="151" t="s">
        <v>149</v>
      </c>
      <c r="L352" s="33"/>
      <c r="M352" s="156" t="s">
        <v>1</v>
      </c>
      <c r="N352" s="157" t="s">
        <v>40</v>
      </c>
      <c r="O352" s="58"/>
      <c r="P352" s="158">
        <f>O352*H352</f>
        <v>0</v>
      </c>
      <c r="Q352" s="158">
        <v>0</v>
      </c>
      <c r="R352" s="158">
        <f>Q352*H352</f>
        <v>0</v>
      </c>
      <c r="S352" s="158">
        <v>0</v>
      </c>
      <c r="T352" s="15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60" t="s">
        <v>229</v>
      </c>
      <c r="AT352" s="160" t="s">
        <v>136</v>
      </c>
      <c r="AU352" s="160" t="s">
        <v>83</v>
      </c>
      <c r="AY352" s="17" t="s">
        <v>133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7" t="s">
        <v>81</v>
      </c>
      <c r="BK352" s="161">
        <f>ROUND(I352*H352,2)</f>
        <v>0</v>
      </c>
      <c r="BL352" s="17" t="s">
        <v>229</v>
      </c>
      <c r="BM352" s="160" t="s">
        <v>464</v>
      </c>
    </row>
    <row r="353" spans="1:65" s="2" customFormat="1" ht="29.25">
      <c r="A353" s="32"/>
      <c r="B353" s="33"/>
      <c r="C353" s="32"/>
      <c r="D353" s="162" t="s">
        <v>142</v>
      </c>
      <c r="E353" s="32"/>
      <c r="F353" s="163" t="s">
        <v>465</v>
      </c>
      <c r="G353" s="32"/>
      <c r="H353" s="32"/>
      <c r="I353" s="164"/>
      <c r="J353" s="32"/>
      <c r="K353" s="32"/>
      <c r="L353" s="33"/>
      <c r="M353" s="165"/>
      <c r="N353" s="166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142</v>
      </c>
      <c r="AU353" s="17" t="s">
        <v>83</v>
      </c>
    </row>
    <row r="354" spans="1:65" s="12" customFormat="1" ht="22.9" customHeight="1">
      <c r="B354" s="135"/>
      <c r="D354" s="136" t="s">
        <v>74</v>
      </c>
      <c r="E354" s="146" t="s">
        <v>466</v>
      </c>
      <c r="F354" s="146" t="s">
        <v>467</v>
      </c>
      <c r="I354" s="138"/>
      <c r="J354" s="147">
        <f>BK354</f>
        <v>0</v>
      </c>
      <c r="L354" s="135"/>
      <c r="M354" s="140"/>
      <c r="N354" s="141"/>
      <c r="O354" s="141"/>
      <c r="P354" s="142">
        <f>SUM(P355:P369)</f>
        <v>0</v>
      </c>
      <c r="Q354" s="141"/>
      <c r="R354" s="142">
        <f>SUM(R355:R369)</f>
        <v>5.5800000000000002E-2</v>
      </c>
      <c r="S354" s="141"/>
      <c r="T354" s="143">
        <f>SUM(T355:T369)</f>
        <v>0</v>
      </c>
      <c r="AR354" s="136" t="s">
        <v>83</v>
      </c>
      <c r="AT354" s="144" t="s">
        <v>74</v>
      </c>
      <c r="AU354" s="144" t="s">
        <v>81</v>
      </c>
      <c r="AY354" s="136" t="s">
        <v>133</v>
      </c>
      <c r="BK354" s="145">
        <f>SUM(BK355:BK369)</f>
        <v>0</v>
      </c>
    </row>
    <row r="355" spans="1:65" s="2" customFormat="1" ht="24.2" customHeight="1">
      <c r="A355" s="32"/>
      <c r="B355" s="148"/>
      <c r="C355" s="149" t="s">
        <v>468</v>
      </c>
      <c r="D355" s="149" t="s">
        <v>136</v>
      </c>
      <c r="E355" s="150" t="s">
        <v>469</v>
      </c>
      <c r="F355" s="151" t="s">
        <v>470</v>
      </c>
      <c r="G355" s="152" t="s">
        <v>139</v>
      </c>
      <c r="H355" s="153">
        <v>124</v>
      </c>
      <c r="I355" s="154"/>
      <c r="J355" s="155">
        <f>ROUND(I355*H355,2)</f>
        <v>0</v>
      </c>
      <c r="K355" s="151" t="s">
        <v>471</v>
      </c>
      <c r="L355" s="33"/>
      <c r="M355" s="156" t="s">
        <v>1</v>
      </c>
      <c r="N355" s="157" t="s">
        <v>40</v>
      </c>
      <c r="O355" s="58"/>
      <c r="P355" s="158">
        <f>O355*H355</f>
        <v>0</v>
      </c>
      <c r="Q355" s="158">
        <v>8.0000000000000007E-5</v>
      </c>
      <c r="R355" s="158">
        <f>Q355*H355</f>
        <v>9.92E-3</v>
      </c>
      <c r="S355" s="158">
        <v>0</v>
      </c>
      <c r="T355" s="15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0" t="s">
        <v>229</v>
      </c>
      <c r="AT355" s="160" t="s">
        <v>136</v>
      </c>
      <c r="AU355" s="160" t="s">
        <v>83</v>
      </c>
      <c r="AY355" s="17" t="s">
        <v>133</v>
      </c>
      <c r="BE355" s="161">
        <f>IF(N355="základní",J355,0)</f>
        <v>0</v>
      </c>
      <c r="BF355" s="161">
        <f>IF(N355="snížená",J355,0)</f>
        <v>0</v>
      </c>
      <c r="BG355" s="161">
        <f>IF(N355="zákl. přenesená",J355,0)</f>
        <v>0</v>
      </c>
      <c r="BH355" s="161">
        <f>IF(N355="sníž. přenesená",J355,0)</f>
        <v>0</v>
      </c>
      <c r="BI355" s="161">
        <f>IF(N355="nulová",J355,0)</f>
        <v>0</v>
      </c>
      <c r="BJ355" s="17" t="s">
        <v>81</v>
      </c>
      <c r="BK355" s="161">
        <f>ROUND(I355*H355,2)</f>
        <v>0</v>
      </c>
      <c r="BL355" s="17" t="s">
        <v>229</v>
      </c>
      <c r="BM355" s="160" t="s">
        <v>472</v>
      </c>
    </row>
    <row r="356" spans="1:65" s="2" customFormat="1" ht="19.5">
      <c r="A356" s="32"/>
      <c r="B356" s="33"/>
      <c r="C356" s="32"/>
      <c r="D356" s="162" t="s">
        <v>142</v>
      </c>
      <c r="E356" s="32"/>
      <c r="F356" s="163" t="s">
        <v>473</v>
      </c>
      <c r="G356" s="32"/>
      <c r="H356" s="32"/>
      <c r="I356" s="164"/>
      <c r="J356" s="32"/>
      <c r="K356" s="32"/>
      <c r="L356" s="33"/>
      <c r="M356" s="165"/>
      <c r="N356" s="166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142</v>
      </c>
      <c r="AU356" s="17" t="s">
        <v>83</v>
      </c>
    </row>
    <row r="357" spans="1:65" s="2" customFormat="1" ht="24.2" customHeight="1">
      <c r="A357" s="32"/>
      <c r="B357" s="148"/>
      <c r="C357" s="149" t="s">
        <v>474</v>
      </c>
      <c r="D357" s="149" t="s">
        <v>136</v>
      </c>
      <c r="E357" s="150" t="s">
        <v>475</v>
      </c>
      <c r="F357" s="151" t="s">
        <v>476</v>
      </c>
      <c r="G357" s="152" t="s">
        <v>139</v>
      </c>
      <c r="H357" s="153">
        <v>124</v>
      </c>
      <c r="I357" s="154"/>
      <c r="J357" s="155">
        <f>ROUND(I357*H357,2)</f>
        <v>0</v>
      </c>
      <c r="K357" s="151" t="s">
        <v>471</v>
      </c>
      <c r="L357" s="33"/>
      <c r="M357" s="156" t="s">
        <v>1</v>
      </c>
      <c r="N357" s="157" t="s">
        <v>40</v>
      </c>
      <c r="O357" s="58"/>
      <c r="P357" s="158">
        <f>O357*H357</f>
        <v>0</v>
      </c>
      <c r="Q357" s="158">
        <v>1.1E-4</v>
      </c>
      <c r="R357" s="158">
        <f>Q357*H357</f>
        <v>1.3640000000000001E-2</v>
      </c>
      <c r="S357" s="158">
        <v>0</v>
      </c>
      <c r="T357" s="15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0" t="s">
        <v>229</v>
      </c>
      <c r="AT357" s="160" t="s">
        <v>136</v>
      </c>
      <c r="AU357" s="160" t="s">
        <v>83</v>
      </c>
      <c r="AY357" s="17" t="s">
        <v>133</v>
      </c>
      <c r="BE357" s="161">
        <f>IF(N357="základní",J357,0)</f>
        <v>0</v>
      </c>
      <c r="BF357" s="161">
        <f>IF(N357="snížená",J357,0)</f>
        <v>0</v>
      </c>
      <c r="BG357" s="161">
        <f>IF(N357="zákl. přenesená",J357,0)</f>
        <v>0</v>
      </c>
      <c r="BH357" s="161">
        <f>IF(N357="sníž. přenesená",J357,0)</f>
        <v>0</v>
      </c>
      <c r="BI357" s="161">
        <f>IF(N357="nulová",J357,0)</f>
        <v>0</v>
      </c>
      <c r="BJ357" s="17" t="s">
        <v>81</v>
      </c>
      <c r="BK357" s="161">
        <f>ROUND(I357*H357,2)</f>
        <v>0</v>
      </c>
      <c r="BL357" s="17" t="s">
        <v>229</v>
      </c>
      <c r="BM357" s="160" t="s">
        <v>477</v>
      </c>
    </row>
    <row r="358" spans="1:65" s="2" customFormat="1" ht="19.5">
      <c r="A358" s="32"/>
      <c r="B358" s="33"/>
      <c r="C358" s="32"/>
      <c r="D358" s="162" t="s">
        <v>142</v>
      </c>
      <c r="E358" s="32"/>
      <c r="F358" s="163" t="s">
        <v>478</v>
      </c>
      <c r="G358" s="32"/>
      <c r="H358" s="32"/>
      <c r="I358" s="164"/>
      <c r="J358" s="32"/>
      <c r="K358" s="32"/>
      <c r="L358" s="33"/>
      <c r="M358" s="165"/>
      <c r="N358" s="166"/>
      <c r="O358" s="58"/>
      <c r="P358" s="58"/>
      <c r="Q358" s="58"/>
      <c r="R358" s="58"/>
      <c r="S358" s="58"/>
      <c r="T358" s="59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7" t="s">
        <v>142</v>
      </c>
      <c r="AU358" s="17" t="s">
        <v>83</v>
      </c>
    </row>
    <row r="359" spans="1:65" s="13" customFormat="1">
      <c r="B359" s="167"/>
      <c r="D359" s="162" t="s">
        <v>144</v>
      </c>
      <c r="E359" s="168" t="s">
        <v>1</v>
      </c>
      <c r="F359" s="169" t="s">
        <v>479</v>
      </c>
      <c r="H359" s="168" t="s">
        <v>1</v>
      </c>
      <c r="I359" s="170"/>
      <c r="L359" s="167"/>
      <c r="M359" s="171"/>
      <c r="N359" s="172"/>
      <c r="O359" s="172"/>
      <c r="P359" s="172"/>
      <c r="Q359" s="172"/>
      <c r="R359" s="172"/>
      <c r="S359" s="172"/>
      <c r="T359" s="173"/>
      <c r="AT359" s="168" t="s">
        <v>144</v>
      </c>
      <c r="AU359" s="168" t="s">
        <v>83</v>
      </c>
      <c r="AV359" s="13" t="s">
        <v>81</v>
      </c>
      <c r="AW359" s="13" t="s">
        <v>32</v>
      </c>
      <c r="AX359" s="13" t="s">
        <v>75</v>
      </c>
      <c r="AY359" s="168" t="s">
        <v>133</v>
      </c>
    </row>
    <row r="360" spans="1:65" s="13" customFormat="1">
      <c r="B360" s="167"/>
      <c r="D360" s="162" t="s">
        <v>144</v>
      </c>
      <c r="E360" s="168" t="s">
        <v>1</v>
      </c>
      <c r="F360" s="169" t="s">
        <v>246</v>
      </c>
      <c r="H360" s="168" t="s">
        <v>1</v>
      </c>
      <c r="I360" s="170"/>
      <c r="L360" s="167"/>
      <c r="M360" s="171"/>
      <c r="N360" s="172"/>
      <c r="O360" s="172"/>
      <c r="P360" s="172"/>
      <c r="Q360" s="172"/>
      <c r="R360" s="172"/>
      <c r="S360" s="172"/>
      <c r="T360" s="173"/>
      <c r="AT360" s="168" t="s">
        <v>144</v>
      </c>
      <c r="AU360" s="168" t="s">
        <v>83</v>
      </c>
      <c r="AV360" s="13" t="s">
        <v>81</v>
      </c>
      <c r="AW360" s="13" t="s">
        <v>32</v>
      </c>
      <c r="AX360" s="13" t="s">
        <v>75</v>
      </c>
      <c r="AY360" s="168" t="s">
        <v>133</v>
      </c>
    </row>
    <row r="361" spans="1:65" s="14" customFormat="1">
      <c r="B361" s="174"/>
      <c r="D361" s="162" t="s">
        <v>144</v>
      </c>
      <c r="E361" s="175" t="s">
        <v>1</v>
      </c>
      <c r="F361" s="176" t="s">
        <v>480</v>
      </c>
      <c r="H361" s="177">
        <v>94</v>
      </c>
      <c r="I361" s="178"/>
      <c r="L361" s="174"/>
      <c r="M361" s="179"/>
      <c r="N361" s="180"/>
      <c r="O361" s="180"/>
      <c r="P361" s="180"/>
      <c r="Q361" s="180"/>
      <c r="R361" s="180"/>
      <c r="S361" s="180"/>
      <c r="T361" s="181"/>
      <c r="AT361" s="175" t="s">
        <v>144</v>
      </c>
      <c r="AU361" s="175" t="s">
        <v>83</v>
      </c>
      <c r="AV361" s="14" t="s">
        <v>83</v>
      </c>
      <c r="AW361" s="14" t="s">
        <v>32</v>
      </c>
      <c r="AX361" s="14" t="s">
        <v>75</v>
      </c>
      <c r="AY361" s="175" t="s">
        <v>133</v>
      </c>
    </row>
    <row r="362" spans="1:65" s="13" customFormat="1">
      <c r="B362" s="167"/>
      <c r="D362" s="162" t="s">
        <v>144</v>
      </c>
      <c r="E362" s="168" t="s">
        <v>1</v>
      </c>
      <c r="F362" s="169" t="s">
        <v>294</v>
      </c>
      <c r="H362" s="168" t="s">
        <v>1</v>
      </c>
      <c r="I362" s="170"/>
      <c r="L362" s="167"/>
      <c r="M362" s="171"/>
      <c r="N362" s="172"/>
      <c r="O362" s="172"/>
      <c r="P362" s="172"/>
      <c r="Q362" s="172"/>
      <c r="R362" s="172"/>
      <c r="S362" s="172"/>
      <c r="T362" s="173"/>
      <c r="AT362" s="168" t="s">
        <v>144</v>
      </c>
      <c r="AU362" s="168" t="s">
        <v>83</v>
      </c>
      <c r="AV362" s="13" t="s">
        <v>81</v>
      </c>
      <c r="AW362" s="13" t="s">
        <v>32</v>
      </c>
      <c r="AX362" s="13" t="s">
        <v>75</v>
      </c>
      <c r="AY362" s="168" t="s">
        <v>133</v>
      </c>
    </row>
    <row r="363" spans="1:65" s="14" customFormat="1">
      <c r="B363" s="174"/>
      <c r="D363" s="162" t="s">
        <v>144</v>
      </c>
      <c r="E363" s="175" t="s">
        <v>1</v>
      </c>
      <c r="F363" s="176" t="s">
        <v>481</v>
      </c>
      <c r="H363" s="177">
        <v>30</v>
      </c>
      <c r="I363" s="178"/>
      <c r="L363" s="174"/>
      <c r="M363" s="179"/>
      <c r="N363" s="180"/>
      <c r="O363" s="180"/>
      <c r="P363" s="180"/>
      <c r="Q363" s="180"/>
      <c r="R363" s="180"/>
      <c r="S363" s="180"/>
      <c r="T363" s="181"/>
      <c r="AT363" s="175" t="s">
        <v>144</v>
      </c>
      <c r="AU363" s="175" t="s">
        <v>83</v>
      </c>
      <c r="AV363" s="14" t="s">
        <v>83</v>
      </c>
      <c r="AW363" s="14" t="s">
        <v>32</v>
      </c>
      <c r="AX363" s="14" t="s">
        <v>75</v>
      </c>
      <c r="AY363" s="175" t="s">
        <v>133</v>
      </c>
    </row>
    <row r="364" spans="1:65" s="15" customFormat="1">
      <c r="B364" s="182"/>
      <c r="D364" s="162" t="s">
        <v>144</v>
      </c>
      <c r="E364" s="183" t="s">
        <v>1</v>
      </c>
      <c r="F364" s="184" t="s">
        <v>192</v>
      </c>
      <c r="H364" s="185">
        <v>124</v>
      </c>
      <c r="I364" s="186"/>
      <c r="L364" s="182"/>
      <c r="M364" s="187"/>
      <c r="N364" s="188"/>
      <c r="O364" s="188"/>
      <c r="P364" s="188"/>
      <c r="Q364" s="188"/>
      <c r="R364" s="188"/>
      <c r="S364" s="188"/>
      <c r="T364" s="189"/>
      <c r="AT364" s="183" t="s">
        <v>144</v>
      </c>
      <c r="AU364" s="183" t="s">
        <v>83</v>
      </c>
      <c r="AV364" s="15" t="s">
        <v>140</v>
      </c>
      <c r="AW364" s="15" t="s">
        <v>32</v>
      </c>
      <c r="AX364" s="15" t="s">
        <v>81</v>
      </c>
      <c r="AY364" s="183" t="s">
        <v>133</v>
      </c>
    </row>
    <row r="365" spans="1:65" s="2" customFormat="1" ht="24.2" customHeight="1">
      <c r="A365" s="32"/>
      <c r="B365" s="148"/>
      <c r="C365" s="149" t="s">
        <v>482</v>
      </c>
      <c r="D365" s="149" t="s">
        <v>136</v>
      </c>
      <c r="E365" s="150" t="s">
        <v>483</v>
      </c>
      <c r="F365" s="151" t="s">
        <v>484</v>
      </c>
      <c r="G365" s="152" t="s">
        <v>139</v>
      </c>
      <c r="H365" s="153">
        <v>124</v>
      </c>
      <c r="I365" s="154"/>
      <c r="J365" s="155">
        <f>ROUND(I365*H365,2)</f>
        <v>0</v>
      </c>
      <c r="K365" s="151" t="s">
        <v>149</v>
      </c>
      <c r="L365" s="33"/>
      <c r="M365" s="156" t="s">
        <v>1</v>
      </c>
      <c r="N365" s="157" t="s">
        <v>40</v>
      </c>
      <c r="O365" s="58"/>
      <c r="P365" s="158">
        <f>O365*H365</f>
        <v>0</v>
      </c>
      <c r="Q365" s="158">
        <v>1.3999999999999999E-4</v>
      </c>
      <c r="R365" s="158">
        <f>Q365*H365</f>
        <v>1.7359999999999997E-2</v>
      </c>
      <c r="S365" s="158">
        <v>0</v>
      </c>
      <c r="T365" s="15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0" t="s">
        <v>229</v>
      </c>
      <c r="AT365" s="160" t="s">
        <v>136</v>
      </c>
      <c r="AU365" s="160" t="s">
        <v>83</v>
      </c>
      <c r="AY365" s="17" t="s">
        <v>133</v>
      </c>
      <c r="BE365" s="161">
        <f>IF(N365="základní",J365,0)</f>
        <v>0</v>
      </c>
      <c r="BF365" s="161">
        <f>IF(N365="snížená",J365,0)</f>
        <v>0</v>
      </c>
      <c r="BG365" s="161">
        <f>IF(N365="zákl. přenesená",J365,0)</f>
        <v>0</v>
      </c>
      <c r="BH365" s="161">
        <f>IF(N365="sníž. přenesená",J365,0)</f>
        <v>0</v>
      </c>
      <c r="BI365" s="161">
        <f>IF(N365="nulová",J365,0)</f>
        <v>0</v>
      </c>
      <c r="BJ365" s="17" t="s">
        <v>81</v>
      </c>
      <c r="BK365" s="161">
        <f>ROUND(I365*H365,2)</f>
        <v>0</v>
      </c>
      <c r="BL365" s="17" t="s">
        <v>229</v>
      </c>
      <c r="BM365" s="160" t="s">
        <v>485</v>
      </c>
    </row>
    <row r="366" spans="1:65" s="2" customFormat="1">
      <c r="A366" s="32"/>
      <c r="B366" s="33"/>
      <c r="C366" s="32"/>
      <c r="D366" s="162" t="s">
        <v>142</v>
      </c>
      <c r="E366" s="32"/>
      <c r="F366" s="163" t="s">
        <v>486</v>
      </c>
      <c r="G366" s="32"/>
      <c r="H366" s="32"/>
      <c r="I366" s="164"/>
      <c r="J366" s="32"/>
      <c r="K366" s="32"/>
      <c r="L366" s="33"/>
      <c r="M366" s="165"/>
      <c r="N366" s="166"/>
      <c r="O366" s="58"/>
      <c r="P366" s="58"/>
      <c r="Q366" s="58"/>
      <c r="R366" s="58"/>
      <c r="S366" s="58"/>
      <c r="T366" s="59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142</v>
      </c>
      <c r="AU366" s="17" t="s">
        <v>83</v>
      </c>
    </row>
    <row r="367" spans="1:65" s="2" customFormat="1" ht="24.2" customHeight="1">
      <c r="A367" s="32"/>
      <c r="B367" s="148"/>
      <c r="C367" s="149" t="s">
        <v>487</v>
      </c>
      <c r="D367" s="149" t="s">
        <v>136</v>
      </c>
      <c r="E367" s="150" t="s">
        <v>488</v>
      </c>
      <c r="F367" s="151" t="s">
        <v>489</v>
      </c>
      <c r="G367" s="152" t="s">
        <v>139</v>
      </c>
      <c r="H367" s="153">
        <v>124</v>
      </c>
      <c r="I367" s="154"/>
      <c r="J367" s="155">
        <f>ROUND(I367*H367,2)</f>
        <v>0</v>
      </c>
      <c r="K367" s="151" t="s">
        <v>149</v>
      </c>
      <c r="L367" s="33"/>
      <c r="M367" s="156" t="s">
        <v>1</v>
      </c>
      <c r="N367" s="157" t="s">
        <v>40</v>
      </c>
      <c r="O367" s="58"/>
      <c r="P367" s="158">
        <f>O367*H367</f>
        <v>0</v>
      </c>
      <c r="Q367" s="158">
        <v>1.2E-4</v>
      </c>
      <c r="R367" s="158">
        <f>Q367*H367</f>
        <v>1.4880000000000001E-2</v>
      </c>
      <c r="S367" s="158">
        <v>0</v>
      </c>
      <c r="T367" s="15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0" t="s">
        <v>229</v>
      </c>
      <c r="AT367" s="160" t="s">
        <v>136</v>
      </c>
      <c r="AU367" s="160" t="s">
        <v>83</v>
      </c>
      <c r="AY367" s="17" t="s">
        <v>133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81</v>
      </c>
      <c r="BK367" s="161">
        <f>ROUND(I367*H367,2)</f>
        <v>0</v>
      </c>
      <c r="BL367" s="17" t="s">
        <v>229</v>
      </c>
      <c r="BM367" s="160" t="s">
        <v>490</v>
      </c>
    </row>
    <row r="368" spans="1:65" s="2" customFormat="1" ht="19.5">
      <c r="A368" s="32"/>
      <c r="B368" s="33"/>
      <c r="C368" s="32"/>
      <c r="D368" s="162" t="s">
        <v>142</v>
      </c>
      <c r="E368" s="32"/>
      <c r="F368" s="163" t="s">
        <v>491</v>
      </c>
      <c r="G368" s="32"/>
      <c r="H368" s="32"/>
      <c r="I368" s="164"/>
      <c r="J368" s="32"/>
      <c r="K368" s="32"/>
      <c r="L368" s="33"/>
      <c r="M368" s="165"/>
      <c r="N368" s="166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142</v>
      </c>
      <c r="AU368" s="17" t="s">
        <v>83</v>
      </c>
    </row>
    <row r="369" spans="1:65" s="2" customFormat="1" ht="19.5">
      <c r="A369" s="32"/>
      <c r="B369" s="33"/>
      <c r="C369" s="32"/>
      <c r="D369" s="162" t="s">
        <v>223</v>
      </c>
      <c r="E369" s="32"/>
      <c r="F369" s="190" t="s">
        <v>492</v>
      </c>
      <c r="G369" s="32"/>
      <c r="H369" s="32"/>
      <c r="I369" s="164"/>
      <c r="J369" s="32"/>
      <c r="K369" s="32"/>
      <c r="L369" s="33"/>
      <c r="M369" s="165"/>
      <c r="N369" s="166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223</v>
      </c>
      <c r="AU369" s="17" t="s">
        <v>83</v>
      </c>
    </row>
    <row r="370" spans="1:65" s="12" customFormat="1" ht="22.9" customHeight="1">
      <c r="B370" s="135"/>
      <c r="D370" s="136" t="s">
        <v>74</v>
      </c>
      <c r="E370" s="146" t="s">
        <v>493</v>
      </c>
      <c r="F370" s="146" t="s">
        <v>494</v>
      </c>
      <c r="I370" s="138"/>
      <c r="J370" s="147">
        <f>BK370</f>
        <v>0</v>
      </c>
      <c r="L370" s="135"/>
      <c r="M370" s="140"/>
      <c r="N370" s="141"/>
      <c r="O370" s="141"/>
      <c r="P370" s="142">
        <f>SUM(P371:P418)</f>
        <v>0</v>
      </c>
      <c r="Q370" s="141"/>
      <c r="R370" s="142">
        <f>SUM(R371:R418)</f>
        <v>3.3904001500000001</v>
      </c>
      <c r="S370" s="141"/>
      <c r="T370" s="143">
        <f>SUM(T371:T418)</f>
        <v>0.63907740000000002</v>
      </c>
      <c r="AR370" s="136" t="s">
        <v>83</v>
      </c>
      <c r="AT370" s="144" t="s">
        <v>74</v>
      </c>
      <c r="AU370" s="144" t="s">
        <v>81</v>
      </c>
      <c r="AY370" s="136" t="s">
        <v>133</v>
      </c>
      <c r="BK370" s="145">
        <f>SUM(BK371:BK418)</f>
        <v>0</v>
      </c>
    </row>
    <row r="371" spans="1:65" s="2" customFormat="1" ht="24.2" customHeight="1">
      <c r="A371" s="32"/>
      <c r="B371" s="148"/>
      <c r="C371" s="149" t="s">
        <v>495</v>
      </c>
      <c r="D371" s="149" t="s">
        <v>136</v>
      </c>
      <c r="E371" s="150" t="s">
        <v>496</v>
      </c>
      <c r="F371" s="151" t="s">
        <v>497</v>
      </c>
      <c r="G371" s="152" t="s">
        <v>139</v>
      </c>
      <c r="H371" s="153">
        <v>2061.54</v>
      </c>
      <c r="I371" s="154"/>
      <c r="J371" s="155">
        <f>ROUND(I371*H371,2)</f>
        <v>0</v>
      </c>
      <c r="K371" s="151" t="s">
        <v>149</v>
      </c>
      <c r="L371" s="33"/>
      <c r="M371" s="156" t="s">
        <v>1</v>
      </c>
      <c r="N371" s="157" t="s">
        <v>40</v>
      </c>
      <c r="O371" s="58"/>
      <c r="P371" s="158">
        <f>O371*H371</f>
        <v>0</v>
      </c>
      <c r="Q371" s="158">
        <v>0</v>
      </c>
      <c r="R371" s="158">
        <f>Q371*H371</f>
        <v>0</v>
      </c>
      <c r="S371" s="158">
        <v>0</v>
      </c>
      <c r="T371" s="15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60" t="s">
        <v>229</v>
      </c>
      <c r="AT371" s="160" t="s">
        <v>136</v>
      </c>
      <c r="AU371" s="160" t="s">
        <v>83</v>
      </c>
      <c r="AY371" s="17" t="s">
        <v>133</v>
      </c>
      <c r="BE371" s="161">
        <f>IF(N371="základní",J371,0)</f>
        <v>0</v>
      </c>
      <c r="BF371" s="161">
        <f>IF(N371="snížená",J371,0)</f>
        <v>0</v>
      </c>
      <c r="BG371" s="161">
        <f>IF(N371="zákl. přenesená",J371,0)</f>
        <v>0</v>
      </c>
      <c r="BH371" s="161">
        <f>IF(N371="sníž. přenesená",J371,0)</f>
        <v>0</v>
      </c>
      <c r="BI371" s="161">
        <f>IF(N371="nulová",J371,0)</f>
        <v>0</v>
      </c>
      <c r="BJ371" s="17" t="s">
        <v>81</v>
      </c>
      <c r="BK371" s="161">
        <f>ROUND(I371*H371,2)</f>
        <v>0</v>
      </c>
      <c r="BL371" s="17" t="s">
        <v>229</v>
      </c>
      <c r="BM371" s="160" t="s">
        <v>498</v>
      </c>
    </row>
    <row r="372" spans="1:65" s="2" customFormat="1">
      <c r="A372" s="32"/>
      <c r="B372" s="33"/>
      <c r="C372" s="32"/>
      <c r="D372" s="162" t="s">
        <v>142</v>
      </c>
      <c r="E372" s="32"/>
      <c r="F372" s="163" t="s">
        <v>499</v>
      </c>
      <c r="G372" s="32"/>
      <c r="H372" s="32"/>
      <c r="I372" s="164"/>
      <c r="J372" s="32"/>
      <c r="K372" s="32"/>
      <c r="L372" s="33"/>
      <c r="M372" s="165"/>
      <c r="N372" s="166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142</v>
      </c>
      <c r="AU372" s="17" t="s">
        <v>83</v>
      </c>
    </row>
    <row r="373" spans="1:65" s="13" customFormat="1">
      <c r="B373" s="167"/>
      <c r="D373" s="162" t="s">
        <v>144</v>
      </c>
      <c r="E373" s="168" t="s">
        <v>1</v>
      </c>
      <c r="F373" s="169" t="s">
        <v>500</v>
      </c>
      <c r="H373" s="168" t="s">
        <v>1</v>
      </c>
      <c r="I373" s="170"/>
      <c r="L373" s="167"/>
      <c r="M373" s="171"/>
      <c r="N373" s="172"/>
      <c r="O373" s="172"/>
      <c r="P373" s="172"/>
      <c r="Q373" s="172"/>
      <c r="R373" s="172"/>
      <c r="S373" s="172"/>
      <c r="T373" s="173"/>
      <c r="AT373" s="168" t="s">
        <v>144</v>
      </c>
      <c r="AU373" s="168" t="s">
        <v>83</v>
      </c>
      <c r="AV373" s="13" t="s">
        <v>81</v>
      </c>
      <c r="AW373" s="13" t="s">
        <v>32</v>
      </c>
      <c r="AX373" s="13" t="s">
        <v>75</v>
      </c>
      <c r="AY373" s="168" t="s">
        <v>133</v>
      </c>
    </row>
    <row r="374" spans="1:65" s="14" customFormat="1">
      <c r="B374" s="174"/>
      <c r="D374" s="162" t="s">
        <v>144</v>
      </c>
      <c r="E374" s="175" t="s">
        <v>1</v>
      </c>
      <c r="F374" s="176" t="s">
        <v>501</v>
      </c>
      <c r="H374" s="177">
        <v>1367</v>
      </c>
      <c r="I374" s="178"/>
      <c r="L374" s="174"/>
      <c r="M374" s="179"/>
      <c r="N374" s="180"/>
      <c r="O374" s="180"/>
      <c r="P374" s="180"/>
      <c r="Q374" s="180"/>
      <c r="R374" s="180"/>
      <c r="S374" s="180"/>
      <c r="T374" s="181"/>
      <c r="AT374" s="175" t="s">
        <v>144</v>
      </c>
      <c r="AU374" s="175" t="s">
        <v>83</v>
      </c>
      <c r="AV374" s="14" t="s">
        <v>83</v>
      </c>
      <c r="AW374" s="14" t="s">
        <v>32</v>
      </c>
      <c r="AX374" s="14" t="s">
        <v>75</v>
      </c>
      <c r="AY374" s="175" t="s">
        <v>133</v>
      </c>
    </row>
    <row r="375" spans="1:65" s="14" customFormat="1">
      <c r="B375" s="174"/>
      <c r="D375" s="162" t="s">
        <v>144</v>
      </c>
      <c r="E375" s="175" t="s">
        <v>1</v>
      </c>
      <c r="F375" s="176" t="s">
        <v>502</v>
      </c>
      <c r="H375" s="177">
        <v>634.20000000000005</v>
      </c>
      <c r="I375" s="178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5" t="s">
        <v>144</v>
      </c>
      <c r="AU375" s="175" t="s">
        <v>83</v>
      </c>
      <c r="AV375" s="14" t="s">
        <v>83</v>
      </c>
      <c r="AW375" s="14" t="s">
        <v>32</v>
      </c>
      <c r="AX375" s="14" t="s">
        <v>75</v>
      </c>
      <c r="AY375" s="175" t="s">
        <v>133</v>
      </c>
    </row>
    <row r="376" spans="1:65" s="13" customFormat="1">
      <c r="B376" s="167"/>
      <c r="D376" s="162" t="s">
        <v>144</v>
      </c>
      <c r="E376" s="168" t="s">
        <v>1</v>
      </c>
      <c r="F376" s="169" t="s">
        <v>503</v>
      </c>
      <c r="H376" s="168" t="s">
        <v>1</v>
      </c>
      <c r="I376" s="170"/>
      <c r="L376" s="167"/>
      <c r="M376" s="171"/>
      <c r="N376" s="172"/>
      <c r="O376" s="172"/>
      <c r="P376" s="172"/>
      <c r="Q376" s="172"/>
      <c r="R376" s="172"/>
      <c r="S376" s="172"/>
      <c r="T376" s="173"/>
      <c r="AT376" s="168" t="s">
        <v>144</v>
      </c>
      <c r="AU376" s="168" t="s">
        <v>83</v>
      </c>
      <c r="AV376" s="13" t="s">
        <v>81</v>
      </c>
      <c r="AW376" s="13" t="s">
        <v>32</v>
      </c>
      <c r="AX376" s="13" t="s">
        <v>75</v>
      </c>
      <c r="AY376" s="168" t="s">
        <v>133</v>
      </c>
    </row>
    <row r="377" spans="1:65" s="14" customFormat="1">
      <c r="B377" s="174"/>
      <c r="D377" s="162" t="s">
        <v>144</v>
      </c>
      <c r="E377" s="175" t="s">
        <v>1</v>
      </c>
      <c r="F377" s="176" t="s">
        <v>146</v>
      </c>
      <c r="H377" s="177">
        <v>44.92</v>
      </c>
      <c r="I377" s="178"/>
      <c r="L377" s="174"/>
      <c r="M377" s="179"/>
      <c r="N377" s="180"/>
      <c r="O377" s="180"/>
      <c r="P377" s="180"/>
      <c r="Q377" s="180"/>
      <c r="R377" s="180"/>
      <c r="S377" s="180"/>
      <c r="T377" s="181"/>
      <c r="AT377" s="175" t="s">
        <v>144</v>
      </c>
      <c r="AU377" s="175" t="s">
        <v>83</v>
      </c>
      <c r="AV377" s="14" t="s">
        <v>83</v>
      </c>
      <c r="AW377" s="14" t="s">
        <v>32</v>
      </c>
      <c r="AX377" s="14" t="s">
        <v>75</v>
      </c>
      <c r="AY377" s="175" t="s">
        <v>133</v>
      </c>
    </row>
    <row r="378" spans="1:65" s="13" customFormat="1">
      <c r="B378" s="167"/>
      <c r="D378" s="162" t="s">
        <v>144</v>
      </c>
      <c r="E378" s="168" t="s">
        <v>1</v>
      </c>
      <c r="F378" s="169" t="s">
        <v>504</v>
      </c>
      <c r="H378" s="168" t="s">
        <v>1</v>
      </c>
      <c r="I378" s="170"/>
      <c r="L378" s="167"/>
      <c r="M378" s="171"/>
      <c r="N378" s="172"/>
      <c r="O378" s="172"/>
      <c r="P378" s="172"/>
      <c r="Q378" s="172"/>
      <c r="R378" s="172"/>
      <c r="S378" s="172"/>
      <c r="T378" s="173"/>
      <c r="AT378" s="168" t="s">
        <v>144</v>
      </c>
      <c r="AU378" s="168" t="s">
        <v>83</v>
      </c>
      <c r="AV378" s="13" t="s">
        <v>81</v>
      </c>
      <c r="AW378" s="13" t="s">
        <v>32</v>
      </c>
      <c r="AX378" s="13" t="s">
        <v>75</v>
      </c>
      <c r="AY378" s="168" t="s">
        <v>133</v>
      </c>
    </row>
    <row r="379" spans="1:65" s="14" customFormat="1">
      <c r="B379" s="174"/>
      <c r="D379" s="162" t="s">
        <v>144</v>
      </c>
      <c r="E379" s="175" t="s">
        <v>1</v>
      </c>
      <c r="F379" s="176" t="s">
        <v>505</v>
      </c>
      <c r="H379" s="177">
        <v>15.42</v>
      </c>
      <c r="I379" s="178"/>
      <c r="L379" s="174"/>
      <c r="M379" s="179"/>
      <c r="N379" s="180"/>
      <c r="O379" s="180"/>
      <c r="P379" s="180"/>
      <c r="Q379" s="180"/>
      <c r="R379" s="180"/>
      <c r="S379" s="180"/>
      <c r="T379" s="181"/>
      <c r="AT379" s="175" t="s">
        <v>144</v>
      </c>
      <c r="AU379" s="175" t="s">
        <v>83</v>
      </c>
      <c r="AV379" s="14" t="s">
        <v>83</v>
      </c>
      <c r="AW379" s="14" t="s">
        <v>32</v>
      </c>
      <c r="AX379" s="14" t="s">
        <v>75</v>
      </c>
      <c r="AY379" s="175" t="s">
        <v>133</v>
      </c>
    </row>
    <row r="380" spans="1:65" s="15" customFormat="1">
      <c r="B380" s="182"/>
      <c r="D380" s="162" t="s">
        <v>144</v>
      </c>
      <c r="E380" s="183" t="s">
        <v>1</v>
      </c>
      <c r="F380" s="184" t="s">
        <v>192</v>
      </c>
      <c r="H380" s="185">
        <v>2061.54</v>
      </c>
      <c r="I380" s="186"/>
      <c r="L380" s="182"/>
      <c r="M380" s="187"/>
      <c r="N380" s="188"/>
      <c r="O380" s="188"/>
      <c r="P380" s="188"/>
      <c r="Q380" s="188"/>
      <c r="R380" s="188"/>
      <c r="S380" s="188"/>
      <c r="T380" s="189"/>
      <c r="AT380" s="183" t="s">
        <v>144</v>
      </c>
      <c r="AU380" s="183" t="s">
        <v>83</v>
      </c>
      <c r="AV380" s="15" t="s">
        <v>140</v>
      </c>
      <c r="AW380" s="15" t="s">
        <v>32</v>
      </c>
      <c r="AX380" s="15" t="s">
        <v>81</v>
      </c>
      <c r="AY380" s="183" t="s">
        <v>133</v>
      </c>
    </row>
    <row r="381" spans="1:65" s="2" customFormat="1" ht="24.2" customHeight="1">
      <c r="A381" s="32"/>
      <c r="B381" s="148"/>
      <c r="C381" s="149" t="s">
        <v>506</v>
      </c>
      <c r="D381" s="149" t="s">
        <v>136</v>
      </c>
      <c r="E381" s="150" t="s">
        <v>507</v>
      </c>
      <c r="F381" s="151" t="s">
        <v>508</v>
      </c>
      <c r="G381" s="152" t="s">
        <v>139</v>
      </c>
      <c r="H381" s="153">
        <v>2061.54</v>
      </c>
      <c r="I381" s="154"/>
      <c r="J381" s="155">
        <f>ROUND(I381*H381,2)</f>
        <v>0</v>
      </c>
      <c r="K381" s="151" t="s">
        <v>149</v>
      </c>
      <c r="L381" s="33"/>
      <c r="M381" s="156" t="s">
        <v>1</v>
      </c>
      <c r="N381" s="157" t="s">
        <v>40</v>
      </c>
      <c r="O381" s="58"/>
      <c r="P381" s="158">
        <f>O381*H381</f>
        <v>0</v>
      </c>
      <c r="Q381" s="158">
        <v>1E-3</v>
      </c>
      <c r="R381" s="158">
        <f>Q381*H381</f>
        <v>2.0615399999999999</v>
      </c>
      <c r="S381" s="158">
        <v>3.1E-4</v>
      </c>
      <c r="T381" s="159">
        <f>S381*H381</f>
        <v>0.63907740000000002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60" t="s">
        <v>229</v>
      </c>
      <c r="AT381" s="160" t="s">
        <v>136</v>
      </c>
      <c r="AU381" s="160" t="s">
        <v>83</v>
      </c>
      <c r="AY381" s="17" t="s">
        <v>133</v>
      </c>
      <c r="BE381" s="161">
        <f>IF(N381="základní",J381,0)</f>
        <v>0</v>
      </c>
      <c r="BF381" s="161">
        <f>IF(N381="snížená",J381,0)</f>
        <v>0</v>
      </c>
      <c r="BG381" s="161">
        <f>IF(N381="zákl. přenesená",J381,0)</f>
        <v>0</v>
      </c>
      <c r="BH381" s="161">
        <f>IF(N381="sníž. přenesená",J381,0)</f>
        <v>0</v>
      </c>
      <c r="BI381" s="161">
        <f>IF(N381="nulová",J381,0)</f>
        <v>0</v>
      </c>
      <c r="BJ381" s="17" t="s">
        <v>81</v>
      </c>
      <c r="BK381" s="161">
        <f>ROUND(I381*H381,2)</f>
        <v>0</v>
      </c>
      <c r="BL381" s="17" t="s">
        <v>229</v>
      </c>
      <c r="BM381" s="160" t="s">
        <v>509</v>
      </c>
    </row>
    <row r="382" spans="1:65" s="2" customFormat="1">
      <c r="A382" s="32"/>
      <c r="B382" s="33"/>
      <c r="C382" s="32"/>
      <c r="D382" s="162" t="s">
        <v>142</v>
      </c>
      <c r="E382" s="32"/>
      <c r="F382" s="163" t="s">
        <v>510</v>
      </c>
      <c r="G382" s="32"/>
      <c r="H382" s="32"/>
      <c r="I382" s="164"/>
      <c r="J382" s="32"/>
      <c r="K382" s="32"/>
      <c r="L382" s="33"/>
      <c r="M382" s="165"/>
      <c r="N382" s="166"/>
      <c r="O382" s="58"/>
      <c r="P382" s="58"/>
      <c r="Q382" s="58"/>
      <c r="R382" s="58"/>
      <c r="S382" s="58"/>
      <c r="T382" s="59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7" t="s">
        <v>142</v>
      </c>
      <c r="AU382" s="17" t="s">
        <v>83</v>
      </c>
    </row>
    <row r="383" spans="1:65" s="2" customFormat="1" ht="33" customHeight="1">
      <c r="A383" s="32"/>
      <c r="B383" s="148"/>
      <c r="C383" s="149" t="s">
        <v>511</v>
      </c>
      <c r="D383" s="149" t="s">
        <v>136</v>
      </c>
      <c r="E383" s="150" t="s">
        <v>512</v>
      </c>
      <c r="F383" s="151" t="s">
        <v>513</v>
      </c>
      <c r="G383" s="152" t="s">
        <v>290</v>
      </c>
      <c r="H383" s="153">
        <v>210</v>
      </c>
      <c r="I383" s="154"/>
      <c r="J383" s="155">
        <f>ROUND(I383*H383,2)</f>
        <v>0</v>
      </c>
      <c r="K383" s="151" t="s">
        <v>149</v>
      </c>
      <c r="L383" s="33"/>
      <c r="M383" s="156" t="s">
        <v>1</v>
      </c>
      <c r="N383" s="157" t="s">
        <v>40</v>
      </c>
      <c r="O383" s="58"/>
      <c r="P383" s="158">
        <f>O383*H383</f>
        <v>0</v>
      </c>
      <c r="Q383" s="158">
        <v>1.1999999999999999E-3</v>
      </c>
      <c r="R383" s="158">
        <f>Q383*H383</f>
        <v>0.252</v>
      </c>
      <c r="S383" s="158">
        <v>0</v>
      </c>
      <c r="T383" s="15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60" t="s">
        <v>229</v>
      </c>
      <c r="AT383" s="160" t="s">
        <v>136</v>
      </c>
      <c r="AU383" s="160" t="s">
        <v>83</v>
      </c>
      <c r="AY383" s="17" t="s">
        <v>133</v>
      </c>
      <c r="BE383" s="161">
        <f>IF(N383="základní",J383,0)</f>
        <v>0</v>
      </c>
      <c r="BF383" s="161">
        <f>IF(N383="snížená",J383,0)</f>
        <v>0</v>
      </c>
      <c r="BG383" s="161">
        <f>IF(N383="zákl. přenesená",J383,0)</f>
        <v>0</v>
      </c>
      <c r="BH383" s="161">
        <f>IF(N383="sníž. přenesená",J383,0)</f>
        <v>0</v>
      </c>
      <c r="BI383" s="161">
        <f>IF(N383="nulová",J383,0)</f>
        <v>0</v>
      </c>
      <c r="BJ383" s="17" t="s">
        <v>81</v>
      </c>
      <c r="BK383" s="161">
        <f>ROUND(I383*H383,2)</f>
        <v>0</v>
      </c>
      <c r="BL383" s="17" t="s">
        <v>229</v>
      </c>
      <c r="BM383" s="160" t="s">
        <v>514</v>
      </c>
    </row>
    <row r="384" spans="1:65" s="2" customFormat="1" ht="19.5">
      <c r="A384" s="32"/>
      <c r="B384" s="33"/>
      <c r="C384" s="32"/>
      <c r="D384" s="162" t="s">
        <v>142</v>
      </c>
      <c r="E384" s="32"/>
      <c r="F384" s="163" t="s">
        <v>515</v>
      </c>
      <c r="G384" s="32"/>
      <c r="H384" s="32"/>
      <c r="I384" s="164"/>
      <c r="J384" s="32"/>
      <c r="K384" s="32"/>
      <c r="L384" s="33"/>
      <c r="M384" s="165"/>
      <c r="N384" s="166"/>
      <c r="O384" s="58"/>
      <c r="P384" s="58"/>
      <c r="Q384" s="58"/>
      <c r="R384" s="58"/>
      <c r="S384" s="58"/>
      <c r="T384" s="59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7" t="s">
        <v>142</v>
      </c>
      <c r="AU384" s="17" t="s">
        <v>83</v>
      </c>
    </row>
    <row r="385" spans="1:65" s="14" customFormat="1">
      <c r="B385" s="174"/>
      <c r="D385" s="162" t="s">
        <v>144</v>
      </c>
      <c r="E385" s="175" t="s">
        <v>1</v>
      </c>
      <c r="F385" s="176" t="s">
        <v>516</v>
      </c>
      <c r="H385" s="177">
        <v>210</v>
      </c>
      <c r="I385" s="178"/>
      <c r="L385" s="174"/>
      <c r="M385" s="179"/>
      <c r="N385" s="180"/>
      <c r="O385" s="180"/>
      <c r="P385" s="180"/>
      <c r="Q385" s="180"/>
      <c r="R385" s="180"/>
      <c r="S385" s="180"/>
      <c r="T385" s="181"/>
      <c r="AT385" s="175" t="s">
        <v>144</v>
      </c>
      <c r="AU385" s="175" t="s">
        <v>83</v>
      </c>
      <c r="AV385" s="14" t="s">
        <v>83</v>
      </c>
      <c r="AW385" s="14" t="s">
        <v>32</v>
      </c>
      <c r="AX385" s="14" t="s">
        <v>81</v>
      </c>
      <c r="AY385" s="175" t="s">
        <v>133</v>
      </c>
    </row>
    <row r="386" spans="1:65" s="2" customFormat="1" ht="24.2" customHeight="1">
      <c r="A386" s="32"/>
      <c r="B386" s="148"/>
      <c r="C386" s="149" t="s">
        <v>517</v>
      </c>
      <c r="D386" s="149" t="s">
        <v>136</v>
      </c>
      <c r="E386" s="150" t="s">
        <v>518</v>
      </c>
      <c r="F386" s="151" t="s">
        <v>519</v>
      </c>
      <c r="G386" s="152" t="s">
        <v>139</v>
      </c>
      <c r="H386" s="153">
        <v>2141.0450000000001</v>
      </c>
      <c r="I386" s="154"/>
      <c r="J386" s="155">
        <f>ROUND(I386*H386,2)</f>
        <v>0</v>
      </c>
      <c r="K386" s="151" t="s">
        <v>149</v>
      </c>
      <c r="L386" s="33"/>
      <c r="M386" s="156" t="s">
        <v>1</v>
      </c>
      <c r="N386" s="157" t="s">
        <v>40</v>
      </c>
      <c r="O386" s="58"/>
      <c r="P386" s="158">
        <f>O386*H386</f>
        <v>0</v>
      </c>
      <c r="Q386" s="158">
        <v>2.0000000000000001E-4</v>
      </c>
      <c r="R386" s="158">
        <f>Q386*H386</f>
        <v>0.42820900000000006</v>
      </c>
      <c r="S386" s="158">
        <v>0</v>
      </c>
      <c r="T386" s="15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60" t="s">
        <v>229</v>
      </c>
      <c r="AT386" s="160" t="s">
        <v>136</v>
      </c>
      <c r="AU386" s="160" t="s">
        <v>83</v>
      </c>
      <c r="AY386" s="17" t="s">
        <v>133</v>
      </c>
      <c r="BE386" s="161">
        <f>IF(N386="základní",J386,0)</f>
        <v>0</v>
      </c>
      <c r="BF386" s="161">
        <f>IF(N386="snížená",J386,0)</f>
        <v>0</v>
      </c>
      <c r="BG386" s="161">
        <f>IF(N386="zákl. přenesená",J386,0)</f>
        <v>0</v>
      </c>
      <c r="BH386" s="161">
        <f>IF(N386="sníž. přenesená",J386,0)</f>
        <v>0</v>
      </c>
      <c r="BI386" s="161">
        <f>IF(N386="nulová",J386,0)</f>
        <v>0</v>
      </c>
      <c r="BJ386" s="17" t="s">
        <v>81</v>
      </c>
      <c r="BK386" s="161">
        <f>ROUND(I386*H386,2)</f>
        <v>0</v>
      </c>
      <c r="BL386" s="17" t="s">
        <v>229</v>
      </c>
      <c r="BM386" s="160" t="s">
        <v>520</v>
      </c>
    </row>
    <row r="387" spans="1:65" s="2" customFormat="1" ht="19.5">
      <c r="A387" s="32"/>
      <c r="B387" s="33"/>
      <c r="C387" s="32"/>
      <c r="D387" s="162" t="s">
        <v>142</v>
      </c>
      <c r="E387" s="32"/>
      <c r="F387" s="163" t="s">
        <v>521</v>
      </c>
      <c r="G387" s="32"/>
      <c r="H387" s="32"/>
      <c r="I387" s="164"/>
      <c r="J387" s="32"/>
      <c r="K387" s="32"/>
      <c r="L387" s="33"/>
      <c r="M387" s="165"/>
      <c r="N387" s="166"/>
      <c r="O387" s="58"/>
      <c r="P387" s="58"/>
      <c r="Q387" s="58"/>
      <c r="R387" s="58"/>
      <c r="S387" s="58"/>
      <c r="T387" s="59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142</v>
      </c>
      <c r="AU387" s="17" t="s">
        <v>83</v>
      </c>
    </row>
    <row r="388" spans="1:65" s="13" customFormat="1">
      <c r="B388" s="167"/>
      <c r="D388" s="162" t="s">
        <v>144</v>
      </c>
      <c r="E388" s="168" t="s">
        <v>1</v>
      </c>
      <c r="F388" s="169" t="s">
        <v>246</v>
      </c>
      <c r="H388" s="168" t="s">
        <v>1</v>
      </c>
      <c r="I388" s="170"/>
      <c r="L388" s="167"/>
      <c r="M388" s="171"/>
      <c r="N388" s="172"/>
      <c r="O388" s="172"/>
      <c r="P388" s="172"/>
      <c r="Q388" s="172"/>
      <c r="R388" s="172"/>
      <c r="S388" s="172"/>
      <c r="T388" s="173"/>
      <c r="AT388" s="168" t="s">
        <v>144</v>
      </c>
      <c r="AU388" s="168" t="s">
        <v>83</v>
      </c>
      <c r="AV388" s="13" t="s">
        <v>81</v>
      </c>
      <c r="AW388" s="13" t="s">
        <v>32</v>
      </c>
      <c r="AX388" s="13" t="s">
        <v>75</v>
      </c>
      <c r="AY388" s="168" t="s">
        <v>133</v>
      </c>
    </row>
    <row r="389" spans="1:65" s="14" customFormat="1">
      <c r="B389" s="174"/>
      <c r="D389" s="162" t="s">
        <v>144</v>
      </c>
      <c r="E389" s="175" t="s">
        <v>1</v>
      </c>
      <c r="F389" s="176" t="s">
        <v>522</v>
      </c>
      <c r="H389" s="177">
        <v>1367</v>
      </c>
      <c r="I389" s="178"/>
      <c r="L389" s="174"/>
      <c r="M389" s="179"/>
      <c r="N389" s="180"/>
      <c r="O389" s="180"/>
      <c r="P389" s="180"/>
      <c r="Q389" s="180"/>
      <c r="R389" s="180"/>
      <c r="S389" s="180"/>
      <c r="T389" s="181"/>
      <c r="AT389" s="175" t="s">
        <v>144</v>
      </c>
      <c r="AU389" s="175" t="s">
        <v>83</v>
      </c>
      <c r="AV389" s="14" t="s">
        <v>83</v>
      </c>
      <c r="AW389" s="14" t="s">
        <v>32</v>
      </c>
      <c r="AX389" s="14" t="s">
        <v>75</v>
      </c>
      <c r="AY389" s="175" t="s">
        <v>133</v>
      </c>
    </row>
    <row r="390" spans="1:65" s="13" customFormat="1">
      <c r="B390" s="167"/>
      <c r="D390" s="162" t="s">
        <v>144</v>
      </c>
      <c r="E390" s="168" t="s">
        <v>1</v>
      </c>
      <c r="F390" s="169" t="s">
        <v>294</v>
      </c>
      <c r="H390" s="168" t="s">
        <v>1</v>
      </c>
      <c r="I390" s="170"/>
      <c r="L390" s="167"/>
      <c r="M390" s="171"/>
      <c r="N390" s="172"/>
      <c r="O390" s="172"/>
      <c r="P390" s="172"/>
      <c r="Q390" s="172"/>
      <c r="R390" s="172"/>
      <c r="S390" s="172"/>
      <c r="T390" s="173"/>
      <c r="AT390" s="168" t="s">
        <v>144</v>
      </c>
      <c r="AU390" s="168" t="s">
        <v>83</v>
      </c>
      <c r="AV390" s="13" t="s">
        <v>81</v>
      </c>
      <c r="AW390" s="13" t="s">
        <v>32</v>
      </c>
      <c r="AX390" s="13" t="s">
        <v>75</v>
      </c>
      <c r="AY390" s="168" t="s">
        <v>133</v>
      </c>
    </row>
    <row r="391" spans="1:65" s="14" customFormat="1">
      <c r="B391" s="174"/>
      <c r="D391" s="162" t="s">
        <v>144</v>
      </c>
      <c r="E391" s="175" t="s">
        <v>1</v>
      </c>
      <c r="F391" s="176" t="s">
        <v>523</v>
      </c>
      <c r="H391" s="177">
        <v>634.20000000000005</v>
      </c>
      <c r="I391" s="178"/>
      <c r="L391" s="174"/>
      <c r="M391" s="179"/>
      <c r="N391" s="180"/>
      <c r="O391" s="180"/>
      <c r="P391" s="180"/>
      <c r="Q391" s="180"/>
      <c r="R391" s="180"/>
      <c r="S391" s="180"/>
      <c r="T391" s="181"/>
      <c r="AT391" s="175" t="s">
        <v>144</v>
      </c>
      <c r="AU391" s="175" t="s">
        <v>83</v>
      </c>
      <c r="AV391" s="14" t="s">
        <v>83</v>
      </c>
      <c r="AW391" s="14" t="s">
        <v>32</v>
      </c>
      <c r="AX391" s="14" t="s">
        <v>75</v>
      </c>
      <c r="AY391" s="175" t="s">
        <v>133</v>
      </c>
    </row>
    <row r="392" spans="1:65" s="13" customFormat="1">
      <c r="B392" s="167"/>
      <c r="D392" s="162" t="s">
        <v>144</v>
      </c>
      <c r="E392" s="168" t="s">
        <v>1</v>
      </c>
      <c r="F392" s="169" t="s">
        <v>524</v>
      </c>
      <c r="H392" s="168" t="s">
        <v>1</v>
      </c>
      <c r="I392" s="170"/>
      <c r="L392" s="167"/>
      <c r="M392" s="171"/>
      <c r="N392" s="172"/>
      <c r="O392" s="172"/>
      <c r="P392" s="172"/>
      <c r="Q392" s="172"/>
      <c r="R392" s="172"/>
      <c r="S392" s="172"/>
      <c r="T392" s="173"/>
      <c r="AT392" s="168" t="s">
        <v>144</v>
      </c>
      <c r="AU392" s="168" t="s">
        <v>83</v>
      </c>
      <c r="AV392" s="13" t="s">
        <v>81</v>
      </c>
      <c r="AW392" s="13" t="s">
        <v>32</v>
      </c>
      <c r="AX392" s="13" t="s">
        <v>75</v>
      </c>
      <c r="AY392" s="168" t="s">
        <v>133</v>
      </c>
    </row>
    <row r="393" spans="1:65" s="14" customFormat="1">
      <c r="B393" s="174"/>
      <c r="D393" s="162" t="s">
        <v>144</v>
      </c>
      <c r="E393" s="175" t="s">
        <v>1</v>
      </c>
      <c r="F393" s="176" t="s">
        <v>8</v>
      </c>
      <c r="H393" s="177">
        <v>15</v>
      </c>
      <c r="I393" s="178"/>
      <c r="L393" s="174"/>
      <c r="M393" s="179"/>
      <c r="N393" s="180"/>
      <c r="O393" s="180"/>
      <c r="P393" s="180"/>
      <c r="Q393" s="180"/>
      <c r="R393" s="180"/>
      <c r="S393" s="180"/>
      <c r="T393" s="181"/>
      <c r="AT393" s="175" t="s">
        <v>144</v>
      </c>
      <c r="AU393" s="175" t="s">
        <v>83</v>
      </c>
      <c r="AV393" s="14" t="s">
        <v>83</v>
      </c>
      <c r="AW393" s="14" t="s">
        <v>32</v>
      </c>
      <c r="AX393" s="14" t="s">
        <v>75</v>
      </c>
      <c r="AY393" s="175" t="s">
        <v>133</v>
      </c>
    </row>
    <row r="394" spans="1:65" s="13" customFormat="1">
      <c r="B394" s="167"/>
      <c r="D394" s="162" t="s">
        <v>144</v>
      </c>
      <c r="E394" s="168" t="s">
        <v>1</v>
      </c>
      <c r="F394" s="169" t="s">
        <v>503</v>
      </c>
      <c r="H394" s="168" t="s">
        <v>1</v>
      </c>
      <c r="I394" s="170"/>
      <c r="L394" s="167"/>
      <c r="M394" s="171"/>
      <c r="N394" s="172"/>
      <c r="O394" s="172"/>
      <c r="P394" s="172"/>
      <c r="Q394" s="172"/>
      <c r="R394" s="172"/>
      <c r="S394" s="172"/>
      <c r="T394" s="173"/>
      <c r="AT394" s="168" t="s">
        <v>144</v>
      </c>
      <c r="AU394" s="168" t="s">
        <v>83</v>
      </c>
      <c r="AV394" s="13" t="s">
        <v>81</v>
      </c>
      <c r="AW394" s="13" t="s">
        <v>32</v>
      </c>
      <c r="AX394" s="13" t="s">
        <v>75</v>
      </c>
      <c r="AY394" s="168" t="s">
        <v>133</v>
      </c>
    </row>
    <row r="395" spans="1:65" s="14" customFormat="1">
      <c r="B395" s="174"/>
      <c r="D395" s="162" t="s">
        <v>144</v>
      </c>
      <c r="E395" s="175" t="s">
        <v>1</v>
      </c>
      <c r="F395" s="176" t="s">
        <v>146</v>
      </c>
      <c r="H395" s="177">
        <v>44.92</v>
      </c>
      <c r="I395" s="178"/>
      <c r="L395" s="174"/>
      <c r="M395" s="179"/>
      <c r="N395" s="180"/>
      <c r="O395" s="180"/>
      <c r="P395" s="180"/>
      <c r="Q395" s="180"/>
      <c r="R395" s="180"/>
      <c r="S395" s="180"/>
      <c r="T395" s="181"/>
      <c r="AT395" s="175" t="s">
        <v>144</v>
      </c>
      <c r="AU395" s="175" t="s">
        <v>83</v>
      </c>
      <c r="AV395" s="14" t="s">
        <v>83</v>
      </c>
      <c r="AW395" s="14" t="s">
        <v>32</v>
      </c>
      <c r="AX395" s="14" t="s">
        <v>75</v>
      </c>
      <c r="AY395" s="175" t="s">
        <v>133</v>
      </c>
    </row>
    <row r="396" spans="1:65" s="13" customFormat="1">
      <c r="B396" s="167"/>
      <c r="D396" s="162" t="s">
        <v>144</v>
      </c>
      <c r="E396" s="168" t="s">
        <v>1</v>
      </c>
      <c r="F396" s="169" t="s">
        <v>504</v>
      </c>
      <c r="H396" s="168" t="s">
        <v>1</v>
      </c>
      <c r="I396" s="170"/>
      <c r="L396" s="167"/>
      <c r="M396" s="171"/>
      <c r="N396" s="172"/>
      <c r="O396" s="172"/>
      <c r="P396" s="172"/>
      <c r="Q396" s="172"/>
      <c r="R396" s="172"/>
      <c r="S396" s="172"/>
      <c r="T396" s="173"/>
      <c r="AT396" s="168" t="s">
        <v>144</v>
      </c>
      <c r="AU396" s="168" t="s">
        <v>83</v>
      </c>
      <c r="AV396" s="13" t="s">
        <v>81</v>
      </c>
      <c r="AW396" s="13" t="s">
        <v>32</v>
      </c>
      <c r="AX396" s="13" t="s">
        <v>75</v>
      </c>
      <c r="AY396" s="168" t="s">
        <v>133</v>
      </c>
    </row>
    <row r="397" spans="1:65" s="14" customFormat="1">
      <c r="B397" s="174"/>
      <c r="D397" s="162" t="s">
        <v>144</v>
      </c>
      <c r="E397" s="175" t="s">
        <v>1</v>
      </c>
      <c r="F397" s="176" t="s">
        <v>505</v>
      </c>
      <c r="H397" s="177">
        <v>15.42</v>
      </c>
      <c r="I397" s="178"/>
      <c r="L397" s="174"/>
      <c r="M397" s="179"/>
      <c r="N397" s="180"/>
      <c r="O397" s="180"/>
      <c r="P397" s="180"/>
      <c r="Q397" s="180"/>
      <c r="R397" s="180"/>
      <c r="S397" s="180"/>
      <c r="T397" s="181"/>
      <c r="AT397" s="175" t="s">
        <v>144</v>
      </c>
      <c r="AU397" s="175" t="s">
        <v>83</v>
      </c>
      <c r="AV397" s="14" t="s">
        <v>83</v>
      </c>
      <c r="AW397" s="14" t="s">
        <v>32</v>
      </c>
      <c r="AX397" s="14" t="s">
        <v>75</v>
      </c>
      <c r="AY397" s="175" t="s">
        <v>133</v>
      </c>
    </row>
    <row r="398" spans="1:65" s="13" customFormat="1">
      <c r="B398" s="167"/>
      <c r="D398" s="162" t="s">
        <v>144</v>
      </c>
      <c r="E398" s="168" t="s">
        <v>1</v>
      </c>
      <c r="F398" s="169" t="s">
        <v>525</v>
      </c>
      <c r="H398" s="168" t="s">
        <v>1</v>
      </c>
      <c r="I398" s="170"/>
      <c r="L398" s="167"/>
      <c r="M398" s="171"/>
      <c r="N398" s="172"/>
      <c r="O398" s="172"/>
      <c r="P398" s="172"/>
      <c r="Q398" s="172"/>
      <c r="R398" s="172"/>
      <c r="S398" s="172"/>
      <c r="T398" s="173"/>
      <c r="AT398" s="168" t="s">
        <v>144</v>
      </c>
      <c r="AU398" s="168" t="s">
        <v>83</v>
      </c>
      <c r="AV398" s="13" t="s">
        <v>81</v>
      </c>
      <c r="AW398" s="13" t="s">
        <v>32</v>
      </c>
      <c r="AX398" s="13" t="s">
        <v>75</v>
      </c>
      <c r="AY398" s="168" t="s">
        <v>133</v>
      </c>
    </row>
    <row r="399" spans="1:65" s="14" customFormat="1">
      <c r="B399" s="174"/>
      <c r="D399" s="162" t="s">
        <v>144</v>
      </c>
      <c r="E399" s="175" t="s">
        <v>1</v>
      </c>
      <c r="F399" s="176" t="s">
        <v>332</v>
      </c>
      <c r="H399" s="177">
        <v>64.504999999999995</v>
      </c>
      <c r="I399" s="178"/>
      <c r="L399" s="174"/>
      <c r="M399" s="179"/>
      <c r="N399" s="180"/>
      <c r="O399" s="180"/>
      <c r="P399" s="180"/>
      <c r="Q399" s="180"/>
      <c r="R399" s="180"/>
      <c r="S399" s="180"/>
      <c r="T399" s="181"/>
      <c r="AT399" s="175" t="s">
        <v>144</v>
      </c>
      <c r="AU399" s="175" t="s">
        <v>83</v>
      </c>
      <c r="AV399" s="14" t="s">
        <v>83</v>
      </c>
      <c r="AW399" s="14" t="s">
        <v>32</v>
      </c>
      <c r="AX399" s="14" t="s">
        <v>75</v>
      </c>
      <c r="AY399" s="175" t="s">
        <v>133</v>
      </c>
    </row>
    <row r="400" spans="1:65" s="15" customFormat="1">
      <c r="B400" s="182"/>
      <c r="D400" s="162" t="s">
        <v>144</v>
      </c>
      <c r="E400" s="183" t="s">
        <v>1</v>
      </c>
      <c r="F400" s="184" t="s">
        <v>192</v>
      </c>
      <c r="H400" s="185">
        <v>2141.0450000000001</v>
      </c>
      <c r="I400" s="186"/>
      <c r="L400" s="182"/>
      <c r="M400" s="187"/>
      <c r="N400" s="188"/>
      <c r="O400" s="188"/>
      <c r="P400" s="188"/>
      <c r="Q400" s="188"/>
      <c r="R400" s="188"/>
      <c r="S400" s="188"/>
      <c r="T400" s="189"/>
      <c r="AT400" s="183" t="s">
        <v>144</v>
      </c>
      <c r="AU400" s="183" t="s">
        <v>83</v>
      </c>
      <c r="AV400" s="15" t="s">
        <v>140</v>
      </c>
      <c r="AW400" s="15" t="s">
        <v>32</v>
      </c>
      <c r="AX400" s="15" t="s">
        <v>81</v>
      </c>
      <c r="AY400" s="183" t="s">
        <v>133</v>
      </c>
    </row>
    <row r="401" spans="1:65" s="2" customFormat="1" ht="33" customHeight="1">
      <c r="A401" s="32"/>
      <c r="B401" s="148"/>
      <c r="C401" s="149" t="s">
        <v>526</v>
      </c>
      <c r="D401" s="149" t="s">
        <v>136</v>
      </c>
      <c r="E401" s="150" t="s">
        <v>527</v>
      </c>
      <c r="F401" s="151" t="s">
        <v>528</v>
      </c>
      <c r="G401" s="152" t="s">
        <v>139</v>
      </c>
      <c r="H401" s="153">
        <v>15</v>
      </c>
      <c r="I401" s="154"/>
      <c r="J401" s="155">
        <f>ROUND(I401*H401,2)</f>
        <v>0</v>
      </c>
      <c r="K401" s="151" t="s">
        <v>1</v>
      </c>
      <c r="L401" s="33"/>
      <c r="M401" s="156" t="s">
        <v>1</v>
      </c>
      <c r="N401" s="157" t="s">
        <v>40</v>
      </c>
      <c r="O401" s="58"/>
      <c r="P401" s="158">
        <f>O401*H401</f>
        <v>0</v>
      </c>
      <c r="Q401" s="158">
        <v>2.7999999999999998E-4</v>
      </c>
      <c r="R401" s="158">
        <f>Q401*H401</f>
        <v>4.1999999999999997E-3</v>
      </c>
      <c r="S401" s="158">
        <v>0</v>
      </c>
      <c r="T401" s="15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60" t="s">
        <v>229</v>
      </c>
      <c r="AT401" s="160" t="s">
        <v>136</v>
      </c>
      <c r="AU401" s="160" t="s">
        <v>83</v>
      </c>
      <c r="AY401" s="17" t="s">
        <v>133</v>
      </c>
      <c r="BE401" s="161">
        <f>IF(N401="základní",J401,0)</f>
        <v>0</v>
      </c>
      <c r="BF401" s="161">
        <f>IF(N401="snížená",J401,0)</f>
        <v>0</v>
      </c>
      <c r="BG401" s="161">
        <f>IF(N401="zákl. přenesená",J401,0)</f>
        <v>0</v>
      </c>
      <c r="BH401" s="161">
        <f>IF(N401="sníž. přenesená",J401,0)</f>
        <v>0</v>
      </c>
      <c r="BI401" s="161">
        <f>IF(N401="nulová",J401,0)</f>
        <v>0</v>
      </c>
      <c r="BJ401" s="17" t="s">
        <v>81</v>
      </c>
      <c r="BK401" s="161">
        <f>ROUND(I401*H401,2)</f>
        <v>0</v>
      </c>
      <c r="BL401" s="17" t="s">
        <v>229</v>
      </c>
      <c r="BM401" s="160" t="s">
        <v>529</v>
      </c>
    </row>
    <row r="402" spans="1:65" s="2" customFormat="1" ht="19.5">
      <c r="A402" s="32"/>
      <c r="B402" s="33"/>
      <c r="C402" s="32"/>
      <c r="D402" s="162" t="s">
        <v>142</v>
      </c>
      <c r="E402" s="32"/>
      <c r="F402" s="163" t="s">
        <v>530</v>
      </c>
      <c r="G402" s="32"/>
      <c r="H402" s="32"/>
      <c r="I402" s="164"/>
      <c r="J402" s="32"/>
      <c r="K402" s="32"/>
      <c r="L402" s="33"/>
      <c r="M402" s="165"/>
      <c r="N402" s="166"/>
      <c r="O402" s="58"/>
      <c r="P402" s="58"/>
      <c r="Q402" s="58"/>
      <c r="R402" s="58"/>
      <c r="S402" s="58"/>
      <c r="T402" s="59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7" t="s">
        <v>142</v>
      </c>
      <c r="AU402" s="17" t="s">
        <v>83</v>
      </c>
    </row>
    <row r="403" spans="1:65" s="13" customFormat="1">
      <c r="B403" s="167"/>
      <c r="D403" s="162" t="s">
        <v>144</v>
      </c>
      <c r="E403" s="168" t="s">
        <v>1</v>
      </c>
      <c r="F403" s="169" t="s">
        <v>524</v>
      </c>
      <c r="H403" s="168" t="s">
        <v>1</v>
      </c>
      <c r="I403" s="170"/>
      <c r="L403" s="167"/>
      <c r="M403" s="171"/>
      <c r="N403" s="172"/>
      <c r="O403" s="172"/>
      <c r="P403" s="172"/>
      <c r="Q403" s="172"/>
      <c r="R403" s="172"/>
      <c r="S403" s="172"/>
      <c r="T403" s="173"/>
      <c r="AT403" s="168" t="s">
        <v>144</v>
      </c>
      <c r="AU403" s="168" t="s">
        <v>83</v>
      </c>
      <c r="AV403" s="13" t="s">
        <v>81</v>
      </c>
      <c r="AW403" s="13" t="s">
        <v>32</v>
      </c>
      <c r="AX403" s="13" t="s">
        <v>75</v>
      </c>
      <c r="AY403" s="168" t="s">
        <v>133</v>
      </c>
    </row>
    <row r="404" spans="1:65" s="14" customFormat="1">
      <c r="B404" s="174"/>
      <c r="D404" s="162" t="s">
        <v>144</v>
      </c>
      <c r="E404" s="175" t="s">
        <v>1</v>
      </c>
      <c r="F404" s="176" t="s">
        <v>8</v>
      </c>
      <c r="H404" s="177">
        <v>15</v>
      </c>
      <c r="I404" s="178"/>
      <c r="L404" s="174"/>
      <c r="M404" s="179"/>
      <c r="N404" s="180"/>
      <c r="O404" s="180"/>
      <c r="P404" s="180"/>
      <c r="Q404" s="180"/>
      <c r="R404" s="180"/>
      <c r="S404" s="180"/>
      <c r="T404" s="181"/>
      <c r="AT404" s="175" t="s">
        <v>144</v>
      </c>
      <c r="AU404" s="175" t="s">
        <v>83</v>
      </c>
      <c r="AV404" s="14" t="s">
        <v>83</v>
      </c>
      <c r="AW404" s="14" t="s">
        <v>32</v>
      </c>
      <c r="AX404" s="14" t="s">
        <v>81</v>
      </c>
      <c r="AY404" s="175" t="s">
        <v>133</v>
      </c>
    </row>
    <row r="405" spans="1:65" s="2" customFormat="1" ht="24.2" customHeight="1">
      <c r="A405" s="32"/>
      <c r="B405" s="148"/>
      <c r="C405" s="149" t="s">
        <v>531</v>
      </c>
      <c r="D405" s="149" t="s">
        <v>136</v>
      </c>
      <c r="E405" s="150" t="s">
        <v>532</v>
      </c>
      <c r="F405" s="151" t="s">
        <v>533</v>
      </c>
      <c r="G405" s="152" t="s">
        <v>139</v>
      </c>
      <c r="H405" s="153">
        <v>2126.0450000000001</v>
      </c>
      <c r="I405" s="154"/>
      <c r="J405" s="155">
        <f>ROUND(I405*H405,2)</f>
        <v>0</v>
      </c>
      <c r="K405" s="151" t="s">
        <v>1</v>
      </c>
      <c r="L405" s="33"/>
      <c r="M405" s="156" t="s">
        <v>1</v>
      </c>
      <c r="N405" s="157" t="s">
        <v>40</v>
      </c>
      <c r="O405" s="58"/>
      <c r="P405" s="158">
        <f>O405*H405</f>
        <v>0</v>
      </c>
      <c r="Q405" s="158">
        <v>2.9E-4</v>
      </c>
      <c r="R405" s="158">
        <f>Q405*H405</f>
        <v>0.61655305000000005</v>
      </c>
      <c r="S405" s="158">
        <v>0</v>
      </c>
      <c r="T405" s="15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60" t="s">
        <v>229</v>
      </c>
      <c r="AT405" s="160" t="s">
        <v>136</v>
      </c>
      <c r="AU405" s="160" t="s">
        <v>83</v>
      </c>
      <c r="AY405" s="17" t="s">
        <v>133</v>
      </c>
      <c r="BE405" s="161">
        <f>IF(N405="základní",J405,0)</f>
        <v>0</v>
      </c>
      <c r="BF405" s="161">
        <f>IF(N405="snížená",J405,0)</f>
        <v>0</v>
      </c>
      <c r="BG405" s="161">
        <f>IF(N405="zákl. přenesená",J405,0)</f>
        <v>0</v>
      </c>
      <c r="BH405" s="161">
        <f>IF(N405="sníž. přenesená",J405,0)</f>
        <v>0</v>
      </c>
      <c r="BI405" s="161">
        <f>IF(N405="nulová",J405,0)</f>
        <v>0</v>
      </c>
      <c r="BJ405" s="17" t="s">
        <v>81</v>
      </c>
      <c r="BK405" s="161">
        <f>ROUND(I405*H405,2)</f>
        <v>0</v>
      </c>
      <c r="BL405" s="17" t="s">
        <v>229</v>
      </c>
      <c r="BM405" s="160" t="s">
        <v>534</v>
      </c>
    </row>
    <row r="406" spans="1:65" s="2" customFormat="1" ht="19.5">
      <c r="A406" s="32"/>
      <c r="B406" s="33"/>
      <c r="C406" s="32"/>
      <c r="D406" s="162" t="s">
        <v>142</v>
      </c>
      <c r="E406" s="32"/>
      <c r="F406" s="163" t="s">
        <v>535</v>
      </c>
      <c r="G406" s="32"/>
      <c r="H406" s="32"/>
      <c r="I406" s="164"/>
      <c r="J406" s="32"/>
      <c r="K406" s="32"/>
      <c r="L406" s="33"/>
      <c r="M406" s="165"/>
      <c r="N406" s="166"/>
      <c r="O406" s="58"/>
      <c r="P406" s="58"/>
      <c r="Q406" s="58"/>
      <c r="R406" s="58"/>
      <c r="S406" s="58"/>
      <c r="T406" s="59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142</v>
      </c>
      <c r="AU406" s="17" t="s">
        <v>83</v>
      </c>
    </row>
    <row r="407" spans="1:65" s="14" customFormat="1">
      <c r="B407" s="174"/>
      <c r="D407" s="162" t="s">
        <v>144</v>
      </c>
      <c r="E407" s="175" t="s">
        <v>1</v>
      </c>
      <c r="F407" s="176" t="s">
        <v>536</v>
      </c>
      <c r="H407" s="177">
        <v>2126.0450000000001</v>
      </c>
      <c r="I407" s="178"/>
      <c r="L407" s="174"/>
      <c r="M407" s="179"/>
      <c r="N407" s="180"/>
      <c r="O407" s="180"/>
      <c r="P407" s="180"/>
      <c r="Q407" s="180"/>
      <c r="R407" s="180"/>
      <c r="S407" s="180"/>
      <c r="T407" s="181"/>
      <c r="AT407" s="175" t="s">
        <v>144</v>
      </c>
      <c r="AU407" s="175" t="s">
        <v>83</v>
      </c>
      <c r="AV407" s="14" t="s">
        <v>83</v>
      </c>
      <c r="AW407" s="14" t="s">
        <v>32</v>
      </c>
      <c r="AX407" s="14" t="s">
        <v>81</v>
      </c>
      <c r="AY407" s="175" t="s">
        <v>133</v>
      </c>
    </row>
    <row r="408" spans="1:65" s="2" customFormat="1" ht="33" customHeight="1">
      <c r="A408" s="32"/>
      <c r="B408" s="148"/>
      <c r="C408" s="149" t="s">
        <v>537</v>
      </c>
      <c r="D408" s="149" t="s">
        <v>136</v>
      </c>
      <c r="E408" s="150" t="s">
        <v>538</v>
      </c>
      <c r="F408" s="151" t="s">
        <v>539</v>
      </c>
      <c r="G408" s="152" t="s">
        <v>139</v>
      </c>
      <c r="H408" s="153">
        <v>2141.4499999999998</v>
      </c>
      <c r="I408" s="154"/>
      <c r="J408" s="155">
        <f>ROUND(I408*H408,2)</f>
        <v>0</v>
      </c>
      <c r="K408" s="151" t="s">
        <v>1</v>
      </c>
      <c r="L408" s="33"/>
      <c r="M408" s="156" t="s">
        <v>1</v>
      </c>
      <c r="N408" s="157" t="s">
        <v>40</v>
      </c>
      <c r="O408" s="58"/>
      <c r="P408" s="158">
        <f>O408*H408</f>
        <v>0</v>
      </c>
      <c r="Q408" s="158">
        <v>1.0000000000000001E-5</v>
      </c>
      <c r="R408" s="158">
        <f>Q408*H408</f>
        <v>2.14145E-2</v>
      </c>
      <c r="S408" s="158">
        <v>0</v>
      </c>
      <c r="T408" s="15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60" t="s">
        <v>229</v>
      </c>
      <c r="AT408" s="160" t="s">
        <v>136</v>
      </c>
      <c r="AU408" s="160" t="s">
        <v>83</v>
      </c>
      <c r="AY408" s="17" t="s">
        <v>133</v>
      </c>
      <c r="BE408" s="161">
        <f>IF(N408="základní",J408,0)</f>
        <v>0</v>
      </c>
      <c r="BF408" s="161">
        <f>IF(N408="snížená",J408,0)</f>
        <v>0</v>
      </c>
      <c r="BG408" s="161">
        <f>IF(N408="zákl. přenesená",J408,0)</f>
        <v>0</v>
      </c>
      <c r="BH408" s="161">
        <f>IF(N408="sníž. přenesená",J408,0)</f>
        <v>0</v>
      </c>
      <c r="BI408" s="161">
        <f>IF(N408="nulová",J408,0)</f>
        <v>0</v>
      </c>
      <c r="BJ408" s="17" t="s">
        <v>81</v>
      </c>
      <c r="BK408" s="161">
        <f>ROUND(I408*H408,2)</f>
        <v>0</v>
      </c>
      <c r="BL408" s="17" t="s">
        <v>229</v>
      </c>
      <c r="BM408" s="160" t="s">
        <v>540</v>
      </c>
    </row>
    <row r="409" spans="1:65" s="2" customFormat="1" ht="29.25">
      <c r="A409" s="32"/>
      <c r="B409" s="33"/>
      <c r="C409" s="32"/>
      <c r="D409" s="162" t="s">
        <v>142</v>
      </c>
      <c r="E409" s="32"/>
      <c r="F409" s="163" t="s">
        <v>541</v>
      </c>
      <c r="G409" s="32"/>
      <c r="H409" s="32"/>
      <c r="I409" s="164"/>
      <c r="J409" s="32"/>
      <c r="K409" s="32"/>
      <c r="L409" s="33"/>
      <c r="M409" s="165"/>
      <c r="N409" s="166"/>
      <c r="O409" s="58"/>
      <c r="P409" s="58"/>
      <c r="Q409" s="58"/>
      <c r="R409" s="58"/>
      <c r="S409" s="58"/>
      <c r="T409" s="59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7" t="s">
        <v>142</v>
      </c>
      <c r="AU409" s="17" t="s">
        <v>83</v>
      </c>
    </row>
    <row r="410" spans="1:65" s="2" customFormat="1" ht="24.2" customHeight="1">
      <c r="A410" s="32"/>
      <c r="B410" s="148"/>
      <c r="C410" s="149" t="s">
        <v>542</v>
      </c>
      <c r="D410" s="149" t="s">
        <v>136</v>
      </c>
      <c r="E410" s="150" t="s">
        <v>543</v>
      </c>
      <c r="F410" s="151" t="s">
        <v>544</v>
      </c>
      <c r="G410" s="152" t="s">
        <v>139</v>
      </c>
      <c r="H410" s="153">
        <v>648.36</v>
      </c>
      <c r="I410" s="154"/>
      <c r="J410" s="155">
        <f>ROUND(I410*H410,2)</f>
        <v>0</v>
      </c>
      <c r="K410" s="151" t="s">
        <v>149</v>
      </c>
      <c r="L410" s="33"/>
      <c r="M410" s="156" t="s">
        <v>1</v>
      </c>
      <c r="N410" s="157" t="s">
        <v>40</v>
      </c>
      <c r="O410" s="58"/>
      <c r="P410" s="158">
        <f>O410*H410</f>
        <v>0</v>
      </c>
      <c r="Q410" s="158">
        <v>1.0000000000000001E-5</v>
      </c>
      <c r="R410" s="158">
        <f>Q410*H410</f>
        <v>6.4836000000000008E-3</v>
      </c>
      <c r="S410" s="158">
        <v>0</v>
      </c>
      <c r="T410" s="15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60" t="s">
        <v>229</v>
      </c>
      <c r="AT410" s="160" t="s">
        <v>136</v>
      </c>
      <c r="AU410" s="160" t="s">
        <v>83</v>
      </c>
      <c r="AY410" s="17" t="s">
        <v>133</v>
      </c>
      <c r="BE410" s="161">
        <f>IF(N410="základní",J410,0)</f>
        <v>0</v>
      </c>
      <c r="BF410" s="161">
        <f>IF(N410="snížená",J410,0)</f>
        <v>0</v>
      </c>
      <c r="BG410" s="161">
        <f>IF(N410="zákl. přenesená",J410,0)</f>
        <v>0</v>
      </c>
      <c r="BH410" s="161">
        <f>IF(N410="sníž. přenesená",J410,0)</f>
        <v>0</v>
      </c>
      <c r="BI410" s="161">
        <f>IF(N410="nulová",J410,0)</f>
        <v>0</v>
      </c>
      <c r="BJ410" s="17" t="s">
        <v>81</v>
      </c>
      <c r="BK410" s="161">
        <f>ROUND(I410*H410,2)</f>
        <v>0</v>
      </c>
      <c r="BL410" s="17" t="s">
        <v>229</v>
      </c>
      <c r="BM410" s="160" t="s">
        <v>545</v>
      </c>
    </row>
    <row r="411" spans="1:65" s="2" customFormat="1" ht="19.5">
      <c r="A411" s="32"/>
      <c r="B411" s="33"/>
      <c r="C411" s="32"/>
      <c r="D411" s="162" t="s">
        <v>142</v>
      </c>
      <c r="E411" s="32"/>
      <c r="F411" s="163" t="s">
        <v>546</v>
      </c>
      <c r="G411" s="32"/>
      <c r="H411" s="32"/>
      <c r="I411" s="164"/>
      <c r="J411" s="32"/>
      <c r="K411" s="32"/>
      <c r="L411" s="33"/>
      <c r="M411" s="165"/>
      <c r="N411" s="166"/>
      <c r="O411" s="58"/>
      <c r="P411" s="58"/>
      <c r="Q411" s="58"/>
      <c r="R411" s="58"/>
      <c r="S411" s="58"/>
      <c r="T411" s="59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142</v>
      </c>
      <c r="AU411" s="17" t="s">
        <v>83</v>
      </c>
    </row>
    <row r="412" spans="1:65" s="13" customFormat="1">
      <c r="B412" s="167"/>
      <c r="D412" s="162" t="s">
        <v>144</v>
      </c>
      <c r="E412" s="168" t="s">
        <v>1</v>
      </c>
      <c r="F412" s="169" t="s">
        <v>246</v>
      </c>
      <c r="H412" s="168" t="s">
        <v>1</v>
      </c>
      <c r="I412" s="170"/>
      <c r="L412" s="167"/>
      <c r="M412" s="171"/>
      <c r="N412" s="172"/>
      <c r="O412" s="172"/>
      <c r="P412" s="172"/>
      <c r="Q412" s="172"/>
      <c r="R412" s="172"/>
      <c r="S412" s="172"/>
      <c r="T412" s="173"/>
      <c r="AT412" s="168" t="s">
        <v>144</v>
      </c>
      <c r="AU412" s="168" t="s">
        <v>83</v>
      </c>
      <c r="AV412" s="13" t="s">
        <v>81</v>
      </c>
      <c r="AW412" s="13" t="s">
        <v>32</v>
      </c>
      <c r="AX412" s="13" t="s">
        <v>75</v>
      </c>
      <c r="AY412" s="168" t="s">
        <v>133</v>
      </c>
    </row>
    <row r="413" spans="1:65" s="14" customFormat="1" ht="22.5">
      <c r="B413" s="174"/>
      <c r="D413" s="162" t="s">
        <v>144</v>
      </c>
      <c r="E413" s="175" t="s">
        <v>1</v>
      </c>
      <c r="F413" s="176" t="s">
        <v>338</v>
      </c>
      <c r="H413" s="177">
        <v>220.25</v>
      </c>
      <c r="I413" s="178"/>
      <c r="L413" s="174"/>
      <c r="M413" s="179"/>
      <c r="N413" s="180"/>
      <c r="O413" s="180"/>
      <c r="P413" s="180"/>
      <c r="Q413" s="180"/>
      <c r="R413" s="180"/>
      <c r="S413" s="180"/>
      <c r="T413" s="181"/>
      <c r="AT413" s="175" t="s">
        <v>144</v>
      </c>
      <c r="AU413" s="175" t="s">
        <v>83</v>
      </c>
      <c r="AV413" s="14" t="s">
        <v>83</v>
      </c>
      <c r="AW413" s="14" t="s">
        <v>32</v>
      </c>
      <c r="AX413" s="14" t="s">
        <v>75</v>
      </c>
      <c r="AY413" s="175" t="s">
        <v>133</v>
      </c>
    </row>
    <row r="414" spans="1:65" s="14" customFormat="1" ht="22.5">
      <c r="B414" s="174"/>
      <c r="D414" s="162" t="s">
        <v>144</v>
      </c>
      <c r="E414" s="175" t="s">
        <v>1</v>
      </c>
      <c r="F414" s="176" t="s">
        <v>339</v>
      </c>
      <c r="H414" s="177">
        <v>145.86000000000001</v>
      </c>
      <c r="I414" s="178"/>
      <c r="L414" s="174"/>
      <c r="M414" s="179"/>
      <c r="N414" s="180"/>
      <c r="O414" s="180"/>
      <c r="P414" s="180"/>
      <c r="Q414" s="180"/>
      <c r="R414" s="180"/>
      <c r="S414" s="180"/>
      <c r="T414" s="181"/>
      <c r="AT414" s="175" t="s">
        <v>144</v>
      </c>
      <c r="AU414" s="175" t="s">
        <v>83</v>
      </c>
      <c r="AV414" s="14" t="s">
        <v>83</v>
      </c>
      <c r="AW414" s="14" t="s">
        <v>32</v>
      </c>
      <c r="AX414" s="14" t="s">
        <v>75</v>
      </c>
      <c r="AY414" s="175" t="s">
        <v>133</v>
      </c>
    </row>
    <row r="415" spans="1:65" s="14" customFormat="1">
      <c r="B415" s="174"/>
      <c r="D415" s="162" t="s">
        <v>144</v>
      </c>
      <c r="E415" s="175" t="s">
        <v>1</v>
      </c>
      <c r="F415" s="176" t="s">
        <v>340</v>
      </c>
      <c r="H415" s="177">
        <v>54.94</v>
      </c>
      <c r="I415" s="178"/>
      <c r="L415" s="174"/>
      <c r="M415" s="179"/>
      <c r="N415" s="180"/>
      <c r="O415" s="180"/>
      <c r="P415" s="180"/>
      <c r="Q415" s="180"/>
      <c r="R415" s="180"/>
      <c r="S415" s="180"/>
      <c r="T415" s="181"/>
      <c r="AT415" s="175" t="s">
        <v>144</v>
      </c>
      <c r="AU415" s="175" t="s">
        <v>83</v>
      </c>
      <c r="AV415" s="14" t="s">
        <v>83</v>
      </c>
      <c r="AW415" s="14" t="s">
        <v>32</v>
      </c>
      <c r="AX415" s="14" t="s">
        <v>75</v>
      </c>
      <c r="AY415" s="175" t="s">
        <v>133</v>
      </c>
    </row>
    <row r="416" spans="1:65" s="13" customFormat="1">
      <c r="B416" s="167"/>
      <c r="D416" s="162" t="s">
        <v>144</v>
      </c>
      <c r="E416" s="168" t="s">
        <v>1</v>
      </c>
      <c r="F416" s="169" t="s">
        <v>341</v>
      </c>
      <c r="H416" s="168" t="s">
        <v>1</v>
      </c>
      <c r="I416" s="170"/>
      <c r="L416" s="167"/>
      <c r="M416" s="171"/>
      <c r="N416" s="172"/>
      <c r="O416" s="172"/>
      <c r="P416" s="172"/>
      <c r="Q416" s="172"/>
      <c r="R416" s="172"/>
      <c r="S416" s="172"/>
      <c r="T416" s="173"/>
      <c r="AT416" s="168" t="s">
        <v>144</v>
      </c>
      <c r="AU416" s="168" t="s">
        <v>83</v>
      </c>
      <c r="AV416" s="13" t="s">
        <v>81</v>
      </c>
      <c r="AW416" s="13" t="s">
        <v>32</v>
      </c>
      <c r="AX416" s="13" t="s">
        <v>75</v>
      </c>
      <c r="AY416" s="168" t="s">
        <v>133</v>
      </c>
    </row>
    <row r="417" spans="1:65" s="14" customFormat="1" ht="22.5">
      <c r="B417" s="174"/>
      <c r="D417" s="162" t="s">
        <v>144</v>
      </c>
      <c r="E417" s="175" t="s">
        <v>1</v>
      </c>
      <c r="F417" s="176" t="s">
        <v>342</v>
      </c>
      <c r="H417" s="177">
        <v>227.31</v>
      </c>
      <c r="I417" s="178"/>
      <c r="L417" s="174"/>
      <c r="M417" s="179"/>
      <c r="N417" s="180"/>
      <c r="O417" s="180"/>
      <c r="P417" s="180"/>
      <c r="Q417" s="180"/>
      <c r="R417" s="180"/>
      <c r="S417" s="180"/>
      <c r="T417" s="181"/>
      <c r="AT417" s="175" t="s">
        <v>144</v>
      </c>
      <c r="AU417" s="175" t="s">
        <v>83</v>
      </c>
      <c r="AV417" s="14" t="s">
        <v>83</v>
      </c>
      <c r="AW417" s="14" t="s">
        <v>32</v>
      </c>
      <c r="AX417" s="14" t="s">
        <v>75</v>
      </c>
      <c r="AY417" s="175" t="s">
        <v>133</v>
      </c>
    </row>
    <row r="418" spans="1:65" s="15" customFormat="1">
      <c r="B418" s="182"/>
      <c r="D418" s="162" t="s">
        <v>144</v>
      </c>
      <c r="E418" s="183" t="s">
        <v>1</v>
      </c>
      <c r="F418" s="184" t="s">
        <v>192</v>
      </c>
      <c r="H418" s="185">
        <v>648.36</v>
      </c>
      <c r="I418" s="186"/>
      <c r="L418" s="182"/>
      <c r="M418" s="187"/>
      <c r="N418" s="188"/>
      <c r="O418" s="188"/>
      <c r="P418" s="188"/>
      <c r="Q418" s="188"/>
      <c r="R418" s="188"/>
      <c r="S418" s="188"/>
      <c r="T418" s="189"/>
      <c r="AT418" s="183" t="s">
        <v>144</v>
      </c>
      <c r="AU418" s="183" t="s">
        <v>83</v>
      </c>
      <c r="AV418" s="15" t="s">
        <v>140</v>
      </c>
      <c r="AW418" s="15" t="s">
        <v>32</v>
      </c>
      <c r="AX418" s="15" t="s">
        <v>81</v>
      </c>
      <c r="AY418" s="183" t="s">
        <v>133</v>
      </c>
    </row>
    <row r="419" spans="1:65" s="12" customFormat="1" ht="22.9" customHeight="1">
      <c r="B419" s="135"/>
      <c r="D419" s="136" t="s">
        <v>74</v>
      </c>
      <c r="E419" s="146" t="s">
        <v>547</v>
      </c>
      <c r="F419" s="146" t="s">
        <v>548</v>
      </c>
      <c r="I419" s="138"/>
      <c r="J419" s="147">
        <f>BK419</f>
        <v>0</v>
      </c>
      <c r="L419" s="135"/>
      <c r="M419" s="140"/>
      <c r="N419" s="141"/>
      <c r="O419" s="141"/>
      <c r="P419" s="142">
        <f>SUM(P420:P439)</f>
        <v>0</v>
      </c>
      <c r="Q419" s="141"/>
      <c r="R419" s="142">
        <f>SUM(R420:R439)</f>
        <v>0.26358149999999997</v>
      </c>
      <c r="S419" s="141"/>
      <c r="T419" s="143">
        <f>SUM(T420:T439)</f>
        <v>0</v>
      </c>
      <c r="AR419" s="136" t="s">
        <v>83</v>
      </c>
      <c r="AT419" s="144" t="s">
        <v>74</v>
      </c>
      <c r="AU419" s="144" t="s">
        <v>81</v>
      </c>
      <c r="AY419" s="136" t="s">
        <v>133</v>
      </c>
      <c r="BK419" s="145">
        <f>SUM(BK420:BK439)</f>
        <v>0</v>
      </c>
    </row>
    <row r="420" spans="1:65" s="2" customFormat="1" ht="24.2" customHeight="1">
      <c r="A420" s="32"/>
      <c r="B420" s="148"/>
      <c r="C420" s="149" t="s">
        <v>549</v>
      </c>
      <c r="D420" s="149" t="s">
        <v>136</v>
      </c>
      <c r="E420" s="150" t="s">
        <v>550</v>
      </c>
      <c r="F420" s="151" t="s">
        <v>551</v>
      </c>
      <c r="G420" s="152" t="s">
        <v>139</v>
      </c>
      <c r="H420" s="153">
        <v>172.1</v>
      </c>
      <c r="I420" s="154"/>
      <c r="J420" s="155">
        <f>ROUND(I420*H420,2)</f>
        <v>0</v>
      </c>
      <c r="K420" s="151" t="s">
        <v>1</v>
      </c>
      <c r="L420" s="33"/>
      <c r="M420" s="156" t="s">
        <v>1</v>
      </c>
      <c r="N420" s="157" t="s">
        <v>40</v>
      </c>
      <c r="O420" s="58"/>
      <c r="P420" s="158">
        <f>O420*H420</f>
        <v>0</v>
      </c>
      <c r="Q420" s="158">
        <v>0</v>
      </c>
      <c r="R420" s="158">
        <f>Q420*H420</f>
        <v>0</v>
      </c>
      <c r="S420" s="158">
        <v>0</v>
      </c>
      <c r="T420" s="159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60" t="s">
        <v>229</v>
      </c>
      <c r="AT420" s="160" t="s">
        <v>136</v>
      </c>
      <c r="AU420" s="160" t="s">
        <v>83</v>
      </c>
      <c r="AY420" s="17" t="s">
        <v>133</v>
      </c>
      <c r="BE420" s="161">
        <f>IF(N420="základní",J420,0)</f>
        <v>0</v>
      </c>
      <c r="BF420" s="161">
        <f>IF(N420="snížená",J420,0)</f>
        <v>0</v>
      </c>
      <c r="BG420" s="161">
        <f>IF(N420="zákl. přenesená",J420,0)</f>
        <v>0</v>
      </c>
      <c r="BH420" s="161">
        <f>IF(N420="sníž. přenesená",J420,0)</f>
        <v>0</v>
      </c>
      <c r="BI420" s="161">
        <f>IF(N420="nulová",J420,0)</f>
        <v>0</v>
      </c>
      <c r="BJ420" s="17" t="s">
        <v>81</v>
      </c>
      <c r="BK420" s="161">
        <f>ROUND(I420*H420,2)</f>
        <v>0</v>
      </c>
      <c r="BL420" s="17" t="s">
        <v>229</v>
      </c>
      <c r="BM420" s="160" t="s">
        <v>552</v>
      </c>
    </row>
    <row r="421" spans="1:65" s="2" customFormat="1" ht="19.5">
      <c r="A421" s="32"/>
      <c r="B421" s="33"/>
      <c r="C421" s="32"/>
      <c r="D421" s="162" t="s">
        <v>142</v>
      </c>
      <c r="E421" s="32"/>
      <c r="F421" s="163" t="s">
        <v>553</v>
      </c>
      <c r="G421" s="32"/>
      <c r="H421" s="32"/>
      <c r="I421" s="164"/>
      <c r="J421" s="32"/>
      <c r="K421" s="32"/>
      <c r="L421" s="33"/>
      <c r="M421" s="165"/>
      <c r="N421" s="166"/>
      <c r="O421" s="58"/>
      <c r="P421" s="58"/>
      <c r="Q421" s="58"/>
      <c r="R421" s="58"/>
      <c r="S421" s="58"/>
      <c r="T421" s="59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7" t="s">
        <v>142</v>
      </c>
      <c r="AU421" s="17" t="s">
        <v>83</v>
      </c>
    </row>
    <row r="422" spans="1:65" s="13" customFormat="1">
      <c r="B422" s="167"/>
      <c r="D422" s="162" t="s">
        <v>144</v>
      </c>
      <c r="E422" s="168" t="s">
        <v>1</v>
      </c>
      <c r="F422" s="169" t="s">
        <v>246</v>
      </c>
      <c r="H422" s="168" t="s">
        <v>1</v>
      </c>
      <c r="I422" s="170"/>
      <c r="L422" s="167"/>
      <c r="M422" s="171"/>
      <c r="N422" s="172"/>
      <c r="O422" s="172"/>
      <c r="P422" s="172"/>
      <c r="Q422" s="172"/>
      <c r="R422" s="172"/>
      <c r="S422" s="172"/>
      <c r="T422" s="173"/>
      <c r="AT422" s="168" t="s">
        <v>144</v>
      </c>
      <c r="AU422" s="168" t="s">
        <v>83</v>
      </c>
      <c r="AV422" s="13" t="s">
        <v>81</v>
      </c>
      <c r="AW422" s="13" t="s">
        <v>32</v>
      </c>
      <c r="AX422" s="13" t="s">
        <v>75</v>
      </c>
      <c r="AY422" s="168" t="s">
        <v>133</v>
      </c>
    </row>
    <row r="423" spans="1:65" s="14" customFormat="1">
      <c r="B423" s="174"/>
      <c r="D423" s="162" t="s">
        <v>144</v>
      </c>
      <c r="E423" s="175" t="s">
        <v>1</v>
      </c>
      <c r="F423" s="176" t="s">
        <v>554</v>
      </c>
      <c r="H423" s="177">
        <v>80.2</v>
      </c>
      <c r="I423" s="178"/>
      <c r="L423" s="174"/>
      <c r="M423" s="179"/>
      <c r="N423" s="180"/>
      <c r="O423" s="180"/>
      <c r="P423" s="180"/>
      <c r="Q423" s="180"/>
      <c r="R423" s="180"/>
      <c r="S423" s="180"/>
      <c r="T423" s="181"/>
      <c r="AT423" s="175" t="s">
        <v>144</v>
      </c>
      <c r="AU423" s="175" t="s">
        <v>83</v>
      </c>
      <c r="AV423" s="14" t="s">
        <v>83</v>
      </c>
      <c r="AW423" s="14" t="s">
        <v>32</v>
      </c>
      <c r="AX423" s="14" t="s">
        <v>75</v>
      </c>
      <c r="AY423" s="175" t="s">
        <v>133</v>
      </c>
    </row>
    <row r="424" spans="1:65" s="13" customFormat="1">
      <c r="B424" s="167"/>
      <c r="D424" s="162" t="s">
        <v>144</v>
      </c>
      <c r="E424" s="168" t="s">
        <v>1</v>
      </c>
      <c r="F424" s="169" t="s">
        <v>294</v>
      </c>
      <c r="H424" s="168" t="s">
        <v>1</v>
      </c>
      <c r="I424" s="170"/>
      <c r="L424" s="167"/>
      <c r="M424" s="171"/>
      <c r="N424" s="172"/>
      <c r="O424" s="172"/>
      <c r="P424" s="172"/>
      <c r="Q424" s="172"/>
      <c r="R424" s="172"/>
      <c r="S424" s="172"/>
      <c r="T424" s="173"/>
      <c r="AT424" s="168" t="s">
        <v>144</v>
      </c>
      <c r="AU424" s="168" t="s">
        <v>83</v>
      </c>
      <c r="AV424" s="13" t="s">
        <v>81</v>
      </c>
      <c r="AW424" s="13" t="s">
        <v>32</v>
      </c>
      <c r="AX424" s="13" t="s">
        <v>75</v>
      </c>
      <c r="AY424" s="168" t="s">
        <v>133</v>
      </c>
    </row>
    <row r="425" spans="1:65" s="14" customFormat="1">
      <c r="B425" s="174"/>
      <c r="D425" s="162" t="s">
        <v>144</v>
      </c>
      <c r="E425" s="175" t="s">
        <v>1</v>
      </c>
      <c r="F425" s="176" t="s">
        <v>555</v>
      </c>
      <c r="H425" s="177">
        <v>91.9</v>
      </c>
      <c r="I425" s="178"/>
      <c r="L425" s="174"/>
      <c r="M425" s="179"/>
      <c r="N425" s="180"/>
      <c r="O425" s="180"/>
      <c r="P425" s="180"/>
      <c r="Q425" s="180"/>
      <c r="R425" s="180"/>
      <c r="S425" s="180"/>
      <c r="T425" s="181"/>
      <c r="AT425" s="175" t="s">
        <v>144</v>
      </c>
      <c r="AU425" s="175" t="s">
        <v>83</v>
      </c>
      <c r="AV425" s="14" t="s">
        <v>83</v>
      </c>
      <c r="AW425" s="14" t="s">
        <v>32</v>
      </c>
      <c r="AX425" s="14" t="s">
        <v>75</v>
      </c>
      <c r="AY425" s="175" t="s">
        <v>133</v>
      </c>
    </row>
    <row r="426" spans="1:65" s="15" customFormat="1">
      <c r="B426" s="182"/>
      <c r="D426" s="162" t="s">
        <v>144</v>
      </c>
      <c r="E426" s="183" t="s">
        <v>1</v>
      </c>
      <c r="F426" s="184" t="s">
        <v>192</v>
      </c>
      <c r="H426" s="185">
        <v>172.10000000000002</v>
      </c>
      <c r="I426" s="186"/>
      <c r="L426" s="182"/>
      <c r="M426" s="187"/>
      <c r="N426" s="188"/>
      <c r="O426" s="188"/>
      <c r="P426" s="188"/>
      <c r="Q426" s="188"/>
      <c r="R426" s="188"/>
      <c r="S426" s="188"/>
      <c r="T426" s="189"/>
      <c r="AT426" s="183" t="s">
        <v>144</v>
      </c>
      <c r="AU426" s="183" t="s">
        <v>83</v>
      </c>
      <c r="AV426" s="15" t="s">
        <v>140</v>
      </c>
      <c r="AW426" s="15" t="s">
        <v>32</v>
      </c>
      <c r="AX426" s="15" t="s">
        <v>81</v>
      </c>
      <c r="AY426" s="183" t="s">
        <v>133</v>
      </c>
    </row>
    <row r="427" spans="1:65" s="2" customFormat="1" ht="24.2" customHeight="1">
      <c r="A427" s="32"/>
      <c r="B427" s="148"/>
      <c r="C427" s="149" t="s">
        <v>556</v>
      </c>
      <c r="D427" s="149" t="s">
        <v>136</v>
      </c>
      <c r="E427" s="150" t="s">
        <v>557</v>
      </c>
      <c r="F427" s="151" t="s">
        <v>558</v>
      </c>
      <c r="G427" s="152" t="s">
        <v>139</v>
      </c>
      <c r="H427" s="153">
        <v>193.1</v>
      </c>
      <c r="I427" s="154"/>
      <c r="J427" s="155">
        <f>ROUND(I427*H427,2)</f>
        <v>0</v>
      </c>
      <c r="K427" s="151" t="s">
        <v>149</v>
      </c>
      <c r="L427" s="33"/>
      <c r="M427" s="156" t="s">
        <v>1</v>
      </c>
      <c r="N427" s="157" t="s">
        <v>40</v>
      </c>
      <c r="O427" s="58"/>
      <c r="P427" s="158">
        <f>O427*H427</f>
        <v>0</v>
      </c>
      <c r="Q427" s="158">
        <v>0</v>
      </c>
      <c r="R427" s="158">
        <f>Q427*H427</f>
        <v>0</v>
      </c>
      <c r="S427" s="158">
        <v>0</v>
      </c>
      <c r="T427" s="15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60" t="s">
        <v>229</v>
      </c>
      <c r="AT427" s="160" t="s">
        <v>136</v>
      </c>
      <c r="AU427" s="160" t="s">
        <v>83</v>
      </c>
      <c r="AY427" s="17" t="s">
        <v>133</v>
      </c>
      <c r="BE427" s="161">
        <f>IF(N427="základní",J427,0)</f>
        <v>0</v>
      </c>
      <c r="BF427" s="161">
        <f>IF(N427="snížená",J427,0)</f>
        <v>0</v>
      </c>
      <c r="BG427" s="161">
        <f>IF(N427="zákl. přenesená",J427,0)</f>
        <v>0</v>
      </c>
      <c r="BH427" s="161">
        <f>IF(N427="sníž. přenesená",J427,0)</f>
        <v>0</v>
      </c>
      <c r="BI427" s="161">
        <f>IF(N427="nulová",J427,0)</f>
        <v>0</v>
      </c>
      <c r="BJ427" s="17" t="s">
        <v>81</v>
      </c>
      <c r="BK427" s="161">
        <f>ROUND(I427*H427,2)</f>
        <v>0</v>
      </c>
      <c r="BL427" s="17" t="s">
        <v>229</v>
      </c>
      <c r="BM427" s="160" t="s">
        <v>559</v>
      </c>
    </row>
    <row r="428" spans="1:65" s="2" customFormat="1" ht="19.5">
      <c r="A428" s="32"/>
      <c r="B428" s="33"/>
      <c r="C428" s="32"/>
      <c r="D428" s="162" t="s">
        <v>142</v>
      </c>
      <c r="E428" s="32"/>
      <c r="F428" s="163" t="s">
        <v>560</v>
      </c>
      <c r="G428" s="32"/>
      <c r="H428" s="32"/>
      <c r="I428" s="164"/>
      <c r="J428" s="32"/>
      <c r="K428" s="32"/>
      <c r="L428" s="33"/>
      <c r="M428" s="165"/>
      <c r="N428" s="166"/>
      <c r="O428" s="58"/>
      <c r="P428" s="58"/>
      <c r="Q428" s="58"/>
      <c r="R428" s="58"/>
      <c r="S428" s="58"/>
      <c r="T428" s="59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142</v>
      </c>
      <c r="AU428" s="17" t="s">
        <v>83</v>
      </c>
    </row>
    <row r="429" spans="1:65" s="13" customFormat="1">
      <c r="B429" s="167"/>
      <c r="D429" s="162" t="s">
        <v>144</v>
      </c>
      <c r="E429" s="168" t="s">
        <v>1</v>
      </c>
      <c r="F429" s="169" t="s">
        <v>246</v>
      </c>
      <c r="H429" s="168" t="s">
        <v>1</v>
      </c>
      <c r="I429" s="170"/>
      <c r="L429" s="167"/>
      <c r="M429" s="171"/>
      <c r="N429" s="172"/>
      <c r="O429" s="172"/>
      <c r="P429" s="172"/>
      <c r="Q429" s="172"/>
      <c r="R429" s="172"/>
      <c r="S429" s="172"/>
      <c r="T429" s="173"/>
      <c r="AT429" s="168" t="s">
        <v>144</v>
      </c>
      <c r="AU429" s="168" t="s">
        <v>83</v>
      </c>
      <c r="AV429" s="13" t="s">
        <v>81</v>
      </c>
      <c r="AW429" s="13" t="s">
        <v>32</v>
      </c>
      <c r="AX429" s="13" t="s">
        <v>75</v>
      </c>
      <c r="AY429" s="168" t="s">
        <v>133</v>
      </c>
    </row>
    <row r="430" spans="1:65" s="14" customFormat="1">
      <c r="B430" s="174"/>
      <c r="D430" s="162" t="s">
        <v>144</v>
      </c>
      <c r="E430" s="175" t="s">
        <v>1</v>
      </c>
      <c r="F430" s="176" t="s">
        <v>554</v>
      </c>
      <c r="H430" s="177">
        <v>80.2</v>
      </c>
      <c r="I430" s="178"/>
      <c r="L430" s="174"/>
      <c r="M430" s="179"/>
      <c r="N430" s="180"/>
      <c r="O430" s="180"/>
      <c r="P430" s="180"/>
      <c r="Q430" s="180"/>
      <c r="R430" s="180"/>
      <c r="S430" s="180"/>
      <c r="T430" s="181"/>
      <c r="AT430" s="175" t="s">
        <v>144</v>
      </c>
      <c r="AU430" s="175" t="s">
        <v>83</v>
      </c>
      <c r="AV430" s="14" t="s">
        <v>83</v>
      </c>
      <c r="AW430" s="14" t="s">
        <v>32</v>
      </c>
      <c r="AX430" s="14" t="s">
        <v>75</v>
      </c>
      <c r="AY430" s="175" t="s">
        <v>133</v>
      </c>
    </row>
    <row r="431" spans="1:65" s="14" customFormat="1">
      <c r="B431" s="174"/>
      <c r="D431" s="162" t="s">
        <v>144</v>
      </c>
      <c r="E431" s="175" t="s">
        <v>1</v>
      </c>
      <c r="F431" s="176" t="s">
        <v>561</v>
      </c>
      <c r="H431" s="177">
        <v>21</v>
      </c>
      <c r="I431" s="178"/>
      <c r="L431" s="174"/>
      <c r="M431" s="179"/>
      <c r="N431" s="180"/>
      <c r="O431" s="180"/>
      <c r="P431" s="180"/>
      <c r="Q431" s="180"/>
      <c r="R431" s="180"/>
      <c r="S431" s="180"/>
      <c r="T431" s="181"/>
      <c r="AT431" s="175" t="s">
        <v>144</v>
      </c>
      <c r="AU431" s="175" t="s">
        <v>83</v>
      </c>
      <c r="AV431" s="14" t="s">
        <v>83</v>
      </c>
      <c r="AW431" s="14" t="s">
        <v>32</v>
      </c>
      <c r="AX431" s="14" t="s">
        <v>75</v>
      </c>
      <c r="AY431" s="175" t="s">
        <v>133</v>
      </c>
    </row>
    <row r="432" spans="1:65" s="13" customFormat="1">
      <c r="B432" s="167"/>
      <c r="D432" s="162" t="s">
        <v>144</v>
      </c>
      <c r="E432" s="168" t="s">
        <v>1</v>
      </c>
      <c r="F432" s="169" t="s">
        <v>294</v>
      </c>
      <c r="H432" s="168" t="s">
        <v>1</v>
      </c>
      <c r="I432" s="170"/>
      <c r="L432" s="167"/>
      <c r="M432" s="171"/>
      <c r="N432" s="172"/>
      <c r="O432" s="172"/>
      <c r="P432" s="172"/>
      <c r="Q432" s="172"/>
      <c r="R432" s="172"/>
      <c r="S432" s="172"/>
      <c r="T432" s="173"/>
      <c r="AT432" s="168" t="s">
        <v>144</v>
      </c>
      <c r="AU432" s="168" t="s">
        <v>83</v>
      </c>
      <c r="AV432" s="13" t="s">
        <v>81</v>
      </c>
      <c r="AW432" s="13" t="s">
        <v>32</v>
      </c>
      <c r="AX432" s="13" t="s">
        <v>75</v>
      </c>
      <c r="AY432" s="168" t="s">
        <v>133</v>
      </c>
    </row>
    <row r="433" spans="1:65" s="14" customFormat="1">
      <c r="B433" s="174"/>
      <c r="D433" s="162" t="s">
        <v>144</v>
      </c>
      <c r="E433" s="175" t="s">
        <v>1</v>
      </c>
      <c r="F433" s="176" t="s">
        <v>555</v>
      </c>
      <c r="H433" s="177">
        <v>91.9</v>
      </c>
      <c r="I433" s="178"/>
      <c r="L433" s="174"/>
      <c r="M433" s="179"/>
      <c r="N433" s="180"/>
      <c r="O433" s="180"/>
      <c r="P433" s="180"/>
      <c r="Q433" s="180"/>
      <c r="R433" s="180"/>
      <c r="S433" s="180"/>
      <c r="T433" s="181"/>
      <c r="AT433" s="175" t="s">
        <v>144</v>
      </c>
      <c r="AU433" s="175" t="s">
        <v>83</v>
      </c>
      <c r="AV433" s="14" t="s">
        <v>83</v>
      </c>
      <c r="AW433" s="14" t="s">
        <v>32</v>
      </c>
      <c r="AX433" s="14" t="s">
        <v>75</v>
      </c>
      <c r="AY433" s="175" t="s">
        <v>133</v>
      </c>
    </row>
    <row r="434" spans="1:65" s="15" customFormat="1">
      <c r="B434" s="182"/>
      <c r="D434" s="162" t="s">
        <v>144</v>
      </c>
      <c r="E434" s="183" t="s">
        <v>1</v>
      </c>
      <c r="F434" s="184" t="s">
        <v>192</v>
      </c>
      <c r="H434" s="185">
        <v>193.10000000000002</v>
      </c>
      <c r="I434" s="186"/>
      <c r="L434" s="182"/>
      <c r="M434" s="187"/>
      <c r="N434" s="188"/>
      <c r="O434" s="188"/>
      <c r="P434" s="188"/>
      <c r="Q434" s="188"/>
      <c r="R434" s="188"/>
      <c r="S434" s="188"/>
      <c r="T434" s="189"/>
      <c r="AT434" s="183" t="s">
        <v>144</v>
      </c>
      <c r="AU434" s="183" t="s">
        <v>83</v>
      </c>
      <c r="AV434" s="15" t="s">
        <v>140</v>
      </c>
      <c r="AW434" s="15" t="s">
        <v>32</v>
      </c>
      <c r="AX434" s="15" t="s">
        <v>81</v>
      </c>
      <c r="AY434" s="183" t="s">
        <v>133</v>
      </c>
    </row>
    <row r="435" spans="1:65" s="2" customFormat="1" ht="16.5" customHeight="1">
      <c r="A435" s="32"/>
      <c r="B435" s="148"/>
      <c r="C435" s="191" t="s">
        <v>562</v>
      </c>
      <c r="D435" s="191" t="s">
        <v>346</v>
      </c>
      <c r="E435" s="192" t="s">
        <v>563</v>
      </c>
      <c r="F435" s="193" t="s">
        <v>564</v>
      </c>
      <c r="G435" s="194" t="s">
        <v>139</v>
      </c>
      <c r="H435" s="195">
        <v>202.755</v>
      </c>
      <c r="I435" s="196"/>
      <c r="J435" s="197">
        <f>ROUND(I435*H435,2)</f>
        <v>0</v>
      </c>
      <c r="K435" s="193" t="s">
        <v>149</v>
      </c>
      <c r="L435" s="198"/>
      <c r="M435" s="199" t="s">
        <v>1</v>
      </c>
      <c r="N435" s="200" t="s">
        <v>40</v>
      </c>
      <c r="O435" s="58"/>
      <c r="P435" s="158">
        <f>O435*H435</f>
        <v>0</v>
      </c>
      <c r="Q435" s="158">
        <v>1.2999999999999999E-3</v>
      </c>
      <c r="R435" s="158">
        <f>Q435*H435</f>
        <v>0.26358149999999997</v>
      </c>
      <c r="S435" s="158">
        <v>0</v>
      </c>
      <c r="T435" s="159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60" t="s">
        <v>345</v>
      </c>
      <c r="AT435" s="160" t="s">
        <v>346</v>
      </c>
      <c r="AU435" s="160" t="s">
        <v>83</v>
      </c>
      <c r="AY435" s="17" t="s">
        <v>133</v>
      </c>
      <c r="BE435" s="161">
        <f>IF(N435="základní",J435,0)</f>
        <v>0</v>
      </c>
      <c r="BF435" s="161">
        <f>IF(N435="snížená",J435,0)</f>
        <v>0</v>
      </c>
      <c r="BG435" s="161">
        <f>IF(N435="zákl. přenesená",J435,0)</f>
        <v>0</v>
      </c>
      <c r="BH435" s="161">
        <f>IF(N435="sníž. přenesená",J435,0)</f>
        <v>0</v>
      </c>
      <c r="BI435" s="161">
        <f>IF(N435="nulová",J435,0)</f>
        <v>0</v>
      </c>
      <c r="BJ435" s="17" t="s">
        <v>81</v>
      </c>
      <c r="BK435" s="161">
        <f>ROUND(I435*H435,2)</f>
        <v>0</v>
      </c>
      <c r="BL435" s="17" t="s">
        <v>229</v>
      </c>
      <c r="BM435" s="160" t="s">
        <v>565</v>
      </c>
    </row>
    <row r="436" spans="1:65" s="2" customFormat="1">
      <c r="A436" s="32"/>
      <c r="B436" s="33"/>
      <c r="C436" s="32"/>
      <c r="D436" s="162" t="s">
        <v>142</v>
      </c>
      <c r="E436" s="32"/>
      <c r="F436" s="163" t="s">
        <v>564</v>
      </c>
      <c r="G436" s="32"/>
      <c r="H436" s="32"/>
      <c r="I436" s="164"/>
      <c r="J436" s="32"/>
      <c r="K436" s="32"/>
      <c r="L436" s="33"/>
      <c r="M436" s="165"/>
      <c r="N436" s="166"/>
      <c r="O436" s="58"/>
      <c r="P436" s="58"/>
      <c r="Q436" s="58"/>
      <c r="R436" s="58"/>
      <c r="S436" s="58"/>
      <c r="T436" s="59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T436" s="17" t="s">
        <v>142</v>
      </c>
      <c r="AU436" s="17" t="s">
        <v>83</v>
      </c>
    </row>
    <row r="437" spans="1:65" s="14" customFormat="1">
      <c r="B437" s="174"/>
      <c r="D437" s="162" t="s">
        <v>144</v>
      </c>
      <c r="F437" s="176" t="s">
        <v>566</v>
      </c>
      <c r="H437" s="177">
        <v>202.755</v>
      </c>
      <c r="I437" s="178"/>
      <c r="L437" s="174"/>
      <c r="M437" s="179"/>
      <c r="N437" s="180"/>
      <c r="O437" s="180"/>
      <c r="P437" s="180"/>
      <c r="Q437" s="180"/>
      <c r="R437" s="180"/>
      <c r="S437" s="180"/>
      <c r="T437" s="181"/>
      <c r="AT437" s="175" t="s">
        <v>144</v>
      </c>
      <c r="AU437" s="175" t="s">
        <v>83</v>
      </c>
      <c r="AV437" s="14" t="s">
        <v>83</v>
      </c>
      <c r="AW437" s="14" t="s">
        <v>3</v>
      </c>
      <c r="AX437" s="14" t="s">
        <v>81</v>
      </c>
      <c r="AY437" s="175" t="s">
        <v>133</v>
      </c>
    </row>
    <row r="438" spans="1:65" s="2" customFormat="1" ht="24.2" customHeight="1">
      <c r="A438" s="32"/>
      <c r="B438" s="148"/>
      <c r="C438" s="149" t="s">
        <v>567</v>
      </c>
      <c r="D438" s="149" t="s">
        <v>136</v>
      </c>
      <c r="E438" s="150" t="s">
        <v>568</v>
      </c>
      <c r="F438" s="151" t="s">
        <v>569</v>
      </c>
      <c r="G438" s="152" t="s">
        <v>386</v>
      </c>
      <c r="H438" s="201"/>
      <c r="I438" s="154"/>
      <c r="J438" s="155">
        <f>ROUND(I438*H438,2)</f>
        <v>0</v>
      </c>
      <c r="K438" s="151" t="s">
        <v>149</v>
      </c>
      <c r="L438" s="33"/>
      <c r="M438" s="156" t="s">
        <v>1</v>
      </c>
      <c r="N438" s="157" t="s">
        <v>40</v>
      </c>
      <c r="O438" s="58"/>
      <c r="P438" s="158">
        <f>O438*H438</f>
        <v>0</v>
      </c>
      <c r="Q438" s="158">
        <v>0</v>
      </c>
      <c r="R438" s="158">
        <f>Q438*H438</f>
        <v>0</v>
      </c>
      <c r="S438" s="158">
        <v>0</v>
      </c>
      <c r="T438" s="159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60" t="s">
        <v>229</v>
      </c>
      <c r="AT438" s="160" t="s">
        <v>136</v>
      </c>
      <c r="AU438" s="160" t="s">
        <v>83</v>
      </c>
      <c r="AY438" s="17" t="s">
        <v>133</v>
      </c>
      <c r="BE438" s="161">
        <f>IF(N438="základní",J438,0)</f>
        <v>0</v>
      </c>
      <c r="BF438" s="161">
        <f>IF(N438="snížená",J438,0)</f>
        <v>0</v>
      </c>
      <c r="BG438" s="161">
        <f>IF(N438="zákl. přenesená",J438,0)</f>
        <v>0</v>
      </c>
      <c r="BH438" s="161">
        <f>IF(N438="sníž. přenesená",J438,0)</f>
        <v>0</v>
      </c>
      <c r="BI438" s="161">
        <f>IF(N438="nulová",J438,0)</f>
        <v>0</v>
      </c>
      <c r="BJ438" s="17" t="s">
        <v>81</v>
      </c>
      <c r="BK438" s="161">
        <f>ROUND(I438*H438,2)</f>
        <v>0</v>
      </c>
      <c r="BL438" s="17" t="s">
        <v>229</v>
      </c>
      <c r="BM438" s="160" t="s">
        <v>570</v>
      </c>
    </row>
    <row r="439" spans="1:65" s="2" customFormat="1" ht="29.25">
      <c r="A439" s="32"/>
      <c r="B439" s="33"/>
      <c r="C439" s="32"/>
      <c r="D439" s="162" t="s">
        <v>142</v>
      </c>
      <c r="E439" s="32"/>
      <c r="F439" s="163" t="s">
        <v>571</v>
      </c>
      <c r="G439" s="32"/>
      <c r="H439" s="32"/>
      <c r="I439" s="164"/>
      <c r="J439" s="32"/>
      <c r="K439" s="32"/>
      <c r="L439" s="33"/>
      <c r="M439" s="165"/>
      <c r="N439" s="166"/>
      <c r="O439" s="58"/>
      <c r="P439" s="58"/>
      <c r="Q439" s="58"/>
      <c r="R439" s="58"/>
      <c r="S439" s="58"/>
      <c r="T439" s="59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7" t="s">
        <v>142</v>
      </c>
      <c r="AU439" s="17" t="s">
        <v>83</v>
      </c>
    </row>
    <row r="440" spans="1:65" s="12" customFormat="1" ht="25.9" customHeight="1">
      <c r="B440" s="135"/>
      <c r="D440" s="136" t="s">
        <v>74</v>
      </c>
      <c r="E440" s="137" t="s">
        <v>572</v>
      </c>
      <c r="F440" s="137" t="s">
        <v>573</v>
      </c>
      <c r="I440" s="138"/>
      <c r="J440" s="139">
        <f>BK440</f>
        <v>0</v>
      </c>
      <c r="L440" s="135"/>
      <c r="M440" s="140"/>
      <c r="N440" s="141"/>
      <c r="O440" s="141"/>
      <c r="P440" s="142">
        <f>SUM(P441:P445)</f>
        <v>0</v>
      </c>
      <c r="Q440" s="141"/>
      <c r="R440" s="142">
        <f>SUM(R441:R445)</f>
        <v>0</v>
      </c>
      <c r="S440" s="141"/>
      <c r="T440" s="143">
        <f>SUM(T441:T445)</f>
        <v>0</v>
      </c>
      <c r="AR440" s="136" t="s">
        <v>140</v>
      </c>
      <c r="AT440" s="144" t="s">
        <v>74</v>
      </c>
      <c r="AU440" s="144" t="s">
        <v>75</v>
      </c>
      <c r="AY440" s="136" t="s">
        <v>133</v>
      </c>
      <c r="BK440" s="145">
        <f>SUM(BK441:BK445)</f>
        <v>0</v>
      </c>
    </row>
    <row r="441" spans="1:65" s="2" customFormat="1" ht="16.5" customHeight="1">
      <c r="A441" s="32"/>
      <c r="B441" s="148"/>
      <c r="C441" s="149" t="s">
        <v>574</v>
      </c>
      <c r="D441" s="149" t="s">
        <v>136</v>
      </c>
      <c r="E441" s="150" t="s">
        <v>575</v>
      </c>
      <c r="F441" s="151" t="s">
        <v>576</v>
      </c>
      <c r="G441" s="152" t="s">
        <v>577</v>
      </c>
      <c r="H441" s="153">
        <v>60</v>
      </c>
      <c r="I441" s="154"/>
      <c r="J441" s="155">
        <f>ROUND(I441*H441,2)</f>
        <v>0</v>
      </c>
      <c r="K441" s="151" t="s">
        <v>1</v>
      </c>
      <c r="L441" s="33"/>
      <c r="M441" s="156" t="s">
        <v>1</v>
      </c>
      <c r="N441" s="157" t="s">
        <v>40</v>
      </c>
      <c r="O441" s="58"/>
      <c r="P441" s="158">
        <f>O441*H441</f>
        <v>0</v>
      </c>
      <c r="Q441" s="158">
        <v>0</v>
      </c>
      <c r="R441" s="158">
        <f>Q441*H441</f>
        <v>0</v>
      </c>
      <c r="S441" s="158">
        <v>0</v>
      </c>
      <c r="T441" s="159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60" t="s">
        <v>578</v>
      </c>
      <c r="AT441" s="160" t="s">
        <v>136</v>
      </c>
      <c r="AU441" s="160" t="s">
        <v>81</v>
      </c>
      <c r="AY441" s="17" t="s">
        <v>133</v>
      </c>
      <c r="BE441" s="161">
        <f>IF(N441="základní",J441,0)</f>
        <v>0</v>
      </c>
      <c r="BF441" s="161">
        <f>IF(N441="snížená",J441,0)</f>
        <v>0</v>
      </c>
      <c r="BG441" s="161">
        <f>IF(N441="zákl. přenesená",J441,0)</f>
        <v>0</v>
      </c>
      <c r="BH441" s="161">
        <f>IF(N441="sníž. přenesená",J441,0)</f>
        <v>0</v>
      </c>
      <c r="BI441" s="161">
        <f>IF(N441="nulová",J441,0)</f>
        <v>0</v>
      </c>
      <c r="BJ441" s="17" t="s">
        <v>81</v>
      </c>
      <c r="BK441" s="161">
        <f>ROUND(I441*H441,2)</f>
        <v>0</v>
      </c>
      <c r="BL441" s="17" t="s">
        <v>578</v>
      </c>
      <c r="BM441" s="160" t="s">
        <v>579</v>
      </c>
    </row>
    <row r="442" spans="1:65" s="2" customFormat="1">
      <c r="A442" s="32"/>
      <c r="B442" s="33"/>
      <c r="C442" s="32"/>
      <c r="D442" s="162" t="s">
        <v>142</v>
      </c>
      <c r="E442" s="32"/>
      <c r="F442" s="163" t="s">
        <v>576</v>
      </c>
      <c r="G442" s="32"/>
      <c r="H442" s="32"/>
      <c r="I442" s="164"/>
      <c r="J442" s="32"/>
      <c r="K442" s="32"/>
      <c r="L442" s="33"/>
      <c r="M442" s="165"/>
      <c r="N442" s="166"/>
      <c r="O442" s="58"/>
      <c r="P442" s="58"/>
      <c r="Q442" s="58"/>
      <c r="R442" s="58"/>
      <c r="S442" s="58"/>
      <c r="T442" s="59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7" t="s">
        <v>142</v>
      </c>
      <c r="AU442" s="17" t="s">
        <v>81</v>
      </c>
    </row>
    <row r="443" spans="1:65" s="14" customFormat="1">
      <c r="B443" s="174"/>
      <c r="D443" s="162" t="s">
        <v>144</v>
      </c>
      <c r="E443" s="175" t="s">
        <v>1</v>
      </c>
      <c r="F443" s="176" t="s">
        <v>580</v>
      </c>
      <c r="H443" s="177">
        <v>20</v>
      </c>
      <c r="I443" s="178"/>
      <c r="L443" s="174"/>
      <c r="M443" s="179"/>
      <c r="N443" s="180"/>
      <c r="O443" s="180"/>
      <c r="P443" s="180"/>
      <c r="Q443" s="180"/>
      <c r="R443" s="180"/>
      <c r="S443" s="180"/>
      <c r="T443" s="181"/>
      <c r="AT443" s="175" t="s">
        <v>144</v>
      </c>
      <c r="AU443" s="175" t="s">
        <v>81</v>
      </c>
      <c r="AV443" s="14" t="s">
        <v>83</v>
      </c>
      <c r="AW443" s="14" t="s">
        <v>32</v>
      </c>
      <c r="AX443" s="14" t="s">
        <v>75</v>
      </c>
      <c r="AY443" s="175" t="s">
        <v>133</v>
      </c>
    </row>
    <row r="444" spans="1:65" s="14" customFormat="1">
      <c r="B444" s="174"/>
      <c r="D444" s="162" t="s">
        <v>144</v>
      </c>
      <c r="E444" s="175" t="s">
        <v>1</v>
      </c>
      <c r="F444" s="176" t="s">
        <v>581</v>
      </c>
      <c r="H444" s="177">
        <v>40</v>
      </c>
      <c r="I444" s="178"/>
      <c r="L444" s="174"/>
      <c r="M444" s="179"/>
      <c r="N444" s="180"/>
      <c r="O444" s="180"/>
      <c r="P444" s="180"/>
      <c r="Q444" s="180"/>
      <c r="R444" s="180"/>
      <c r="S444" s="180"/>
      <c r="T444" s="181"/>
      <c r="AT444" s="175" t="s">
        <v>144</v>
      </c>
      <c r="AU444" s="175" t="s">
        <v>81</v>
      </c>
      <c r="AV444" s="14" t="s">
        <v>83</v>
      </c>
      <c r="AW444" s="14" t="s">
        <v>32</v>
      </c>
      <c r="AX444" s="14" t="s">
        <v>75</v>
      </c>
      <c r="AY444" s="175" t="s">
        <v>133</v>
      </c>
    </row>
    <row r="445" spans="1:65" s="15" customFormat="1">
      <c r="B445" s="182"/>
      <c r="D445" s="162" t="s">
        <v>144</v>
      </c>
      <c r="E445" s="183" t="s">
        <v>1</v>
      </c>
      <c r="F445" s="184" t="s">
        <v>192</v>
      </c>
      <c r="H445" s="185">
        <v>60</v>
      </c>
      <c r="I445" s="186"/>
      <c r="L445" s="182"/>
      <c r="M445" s="202"/>
      <c r="N445" s="203"/>
      <c r="O445" s="203"/>
      <c r="P445" s="203"/>
      <c r="Q445" s="203"/>
      <c r="R445" s="203"/>
      <c r="S445" s="203"/>
      <c r="T445" s="204"/>
      <c r="AT445" s="183" t="s">
        <v>144</v>
      </c>
      <c r="AU445" s="183" t="s">
        <v>81</v>
      </c>
      <c r="AV445" s="15" t="s">
        <v>140</v>
      </c>
      <c r="AW445" s="15" t="s">
        <v>32</v>
      </c>
      <c r="AX445" s="15" t="s">
        <v>81</v>
      </c>
      <c r="AY445" s="183" t="s">
        <v>133</v>
      </c>
    </row>
    <row r="446" spans="1:65" s="2" customFormat="1" ht="6.95" customHeight="1">
      <c r="A446" s="32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33"/>
      <c r="M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</row>
  </sheetData>
  <autoFilter ref="C132:K445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54" t="str">
        <f>'Rekapitulace stavby'!K6</f>
        <v>Oprava elektroinstalace a stavební úpravy MŠ Čáslavská 335, 735 81 Nový Bohumín</v>
      </c>
      <c r="F7" s="255"/>
      <c r="G7" s="255"/>
      <c r="H7" s="255"/>
      <c r="L7" s="20"/>
    </row>
    <row r="8" spans="1:46" s="1" customFormat="1" ht="12" customHeight="1">
      <c r="B8" s="20"/>
      <c r="D8" s="27" t="s">
        <v>96</v>
      </c>
      <c r="L8" s="20"/>
    </row>
    <row r="9" spans="1:46" s="2" customFormat="1" ht="23.25" customHeight="1">
      <c r="A9" s="32"/>
      <c r="B9" s="33"/>
      <c r="C9" s="32"/>
      <c r="D9" s="32"/>
      <c r="E9" s="254" t="s">
        <v>97</v>
      </c>
      <c r="F9" s="253"/>
      <c r="G9" s="253"/>
      <c r="H9" s="25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4" t="s">
        <v>582</v>
      </c>
      <c r="F11" s="253"/>
      <c r="G11" s="253"/>
      <c r="H11" s="253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2. 12. 2021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>Město Bohumín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22"/>
      <c r="G20" s="222"/>
      <c r="H20" s="222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>RP Projekt s.r.o.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26" t="s">
        <v>1</v>
      </c>
      <c r="F29" s="226"/>
      <c r="G29" s="226"/>
      <c r="H29" s="226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ROUND(J125,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ROUND((SUM(BE125:BE395)),  2)</f>
        <v>0</v>
      </c>
      <c r="G35" s="32"/>
      <c r="H35" s="32"/>
      <c r="I35" s="105">
        <v>0.21</v>
      </c>
      <c r="J35" s="104">
        <f>ROUND(((SUM(BE125:BE395))*I35),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ROUND((SUM(BF125:BF395)),  2)</f>
        <v>0</v>
      </c>
      <c r="G36" s="32"/>
      <c r="H36" s="32"/>
      <c r="I36" s="105">
        <v>0.15</v>
      </c>
      <c r="J36" s="104">
        <f>ROUND(((SUM(BF125:BF395))*I36),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ROUND((SUM(BG125:BG395)),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ROUND((SUM(BH125:BH395)),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ROUND((SUM(BI125:BI395)),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54" t="str">
        <f>E7</f>
        <v>Oprava elektroinstalace a stavební úpravy MŠ Čáslavská 335, 735 81 Nový Bohumín</v>
      </c>
      <c r="F85" s="255"/>
      <c r="G85" s="255"/>
      <c r="H85" s="25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96</v>
      </c>
      <c r="L86" s="20"/>
    </row>
    <row r="87" spans="1:31" s="2" customFormat="1" ht="23.25" customHeight="1">
      <c r="A87" s="32"/>
      <c r="B87" s="33"/>
      <c r="C87" s="32"/>
      <c r="D87" s="32"/>
      <c r="E87" s="254" t="s">
        <v>97</v>
      </c>
      <c r="F87" s="253"/>
      <c r="G87" s="253"/>
      <c r="H87" s="25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4" t="str">
        <f>E11</f>
        <v>002 - Elektroinstalace</v>
      </c>
      <c r="F89" s="253"/>
      <c r="G89" s="253"/>
      <c r="H89" s="253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2. 12. 2021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103</v>
      </c>
      <c r="D98" s="32"/>
      <c r="E98" s="32"/>
      <c r="F98" s="32"/>
      <c r="G98" s="32"/>
      <c r="H98" s="32"/>
      <c r="I98" s="32"/>
      <c r="J98" s="71">
        <f>J125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104</v>
      </c>
    </row>
    <row r="99" spans="1:47" s="9" customFormat="1" ht="24.95" customHeight="1">
      <c r="B99" s="117"/>
      <c r="D99" s="118" t="s">
        <v>105</v>
      </c>
      <c r="E99" s="119"/>
      <c r="F99" s="119"/>
      <c r="G99" s="119"/>
      <c r="H99" s="119"/>
      <c r="I99" s="119"/>
      <c r="J99" s="120">
        <f>J126</f>
        <v>0</v>
      </c>
      <c r="L99" s="117"/>
    </row>
    <row r="100" spans="1:47" s="10" customFormat="1" ht="19.899999999999999" customHeight="1">
      <c r="B100" s="121"/>
      <c r="D100" s="122" t="s">
        <v>106</v>
      </c>
      <c r="E100" s="123"/>
      <c r="F100" s="123"/>
      <c r="G100" s="123"/>
      <c r="H100" s="123"/>
      <c r="I100" s="123"/>
      <c r="J100" s="124">
        <f>J127</f>
        <v>0</v>
      </c>
      <c r="L100" s="121"/>
    </row>
    <row r="101" spans="1:47" s="10" customFormat="1" ht="19.899999999999999" customHeight="1">
      <c r="B101" s="121"/>
      <c r="D101" s="122" t="s">
        <v>107</v>
      </c>
      <c r="E101" s="123"/>
      <c r="F101" s="123"/>
      <c r="G101" s="123"/>
      <c r="H101" s="123"/>
      <c r="I101" s="123"/>
      <c r="J101" s="124">
        <f>J150</f>
        <v>0</v>
      </c>
      <c r="L101" s="121"/>
    </row>
    <row r="102" spans="1:47" s="9" customFormat="1" ht="24.95" customHeight="1">
      <c r="B102" s="117"/>
      <c r="D102" s="118" t="s">
        <v>583</v>
      </c>
      <c r="E102" s="119"/>
      <c r="F102" s="119"/>
      <c r="G102" s="119"/>
      <c r="H102" s="119"/>
      <c r="I102" s="119"/>
      <c r="J102" s="120">
        <f>J154</f>
        <v>0</v>
      </c>
      <c r="L102" s="117"/>
    </row>
    <row r="103" spans="1:47" s="10" customFormat="1" ht="19.899999999999999" customHeight="1">
      <c r="B103" s="121"/>
      <c r="D103" s="122" t="s">
        <v>584</v>
      </c>
      <c r="E103" s="123"/>
      <c r="F103" s="123"/>
      <c r="G103" s="123"/>
      <c r="H103" s="123"/>
      <c r="I103" s="123"/>
      <c r="J103" s="124">
        <f>J155</f>
        <v>0</v>
      </c>
      <c r="L103" s="121"/>
    </row>
    <row r="104" spans="1:47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47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4.95" customHeight="1">
      <c r="A110" s="32"/>
      <c r="B110" s="33"/>
      <c r="C110" s="21" t="s">
        <v>118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6.25" customHeight="1">
      <c r="A113" s="32"/>
      <c r="B113" s="33"/>
      <c r="C113" s="32"/>
      <c r="D113" s="32"/>
      <c r="E113" s="254" t="str">
        <f>E7</f>
        <v>Oprava elektroinstalace a stavební úpravy MŠ Čáslavská 335, 735 81 Nový Bohumín</v>
      </c>
      <c r="F113" s="255"/>
      <c r="G113" s="255"/>
      <c r="H113" s="255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1" customFormat="1" ht="12" customHeight="1">
      <c r="B114" s="20"/>
      <c r="C114" s="27" t="s">
        <v>96</v>
      </c>
      <c r="L114" s="20"/>
    </row>
    <row r="115" spans="1:65" s="2" customFormat="1" ht="23.25" customHeight="1">
      <c r="A115" s="32"/>
      <c r="B115" s="33"/>
      <c r="C115" s="32"/>
      <c r="D115" s="32"/>
      <c r="E115" s="254" t="s">
        <v>97</v>
      </c>
      <c r="F115" s="253"/>
      <c r="G115" s="253"/>
      <c r="H115" s="253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98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44" t="str">
        <f>E11</f>
        <v>002 - Elektroinstalace</v>
      </c>
      <c r="F117" s="253"/>
      <c r="G117" s="253"/>
      <c r="H117" s="253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F14</f>
        <v xml:space="preserve"> </v>
      </c>
      <c r="G119" s="32"/>
      <c r="H119" s="32"/>
      <c r="I119" s="27" t="s">
        <v>22</v>
      </c>
      <c r="J119" s="55" t="str">
        <f>IF(J14="","",J14)</f>
        <v>2. 12. 2021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2"/>
      <c r="E121" s="32"/>
      <c r="F121" s="25" t="str">
        <f>E17</f>
        <v>Město Bohumín</v>
      </c>
      <c r="G121" s="32"/>
      <c r="H121" s="32"/>
      <c r="I121" s="27" t="s">
        <v>30</v>
      </c>
      <c r="J121" s="30" t="str">
        <f>E23</f>
        <v>RP Projekt s.r.o.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28</v>
      </c>
      <c r="D122" s="32"/>
      <c r="E122" s="32"/>
      <c r="F122" s="25" t="str">
        <f>IF(E20="","",E20)</f>
        <v>Vyplň údaj</v>
      </c>
      <c r="G122" s="32"/>
      <c r="H122" s="32"/>
      <c r="I122" s="27" t="s">
        <v>33</v>
      </c>
      <c r="J122" s="30" t="str">
        <f>E26</f>
        <v xml:space="preserve"> 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5"/>
      <c r="B124" s="126"/>
      <c r="C124" s="127" t="s">
        <v>119</v>
      </c>
      <c r="D124" s="128" t="s">
        <v>60</v>
      </c>
      <c r="E124" s="128" t="s">
        <v>56</v>
      </c>
      <c r="F124" s="128" t="s">
        <v>57</v>
      </c>
      <c r="G124" s="128" t="s">
        <v>120</v>
      </c>
      <c r="H124" s="128" t="s">
        <v>121</v>
      </c>
      <c r="I124" s="128" t="s">
        <v>122</v>
      </c>
      <c r="J124" s="128" t="s">
        <v>102</v>
      </c>
      <c r="K124" s="129" t="s">
        <v>123</v>
      </c>
      <c r="L124" s="130"/>
      <c r="M124" s="62" t="s">
        <v>1</v>
      </c>
      <c r="N124" s="63" t="s">
        <v>39</v>
      </c>
      <c r="O124" s="63" t="s">
        <v>124</v>
      </c>
      <c r="P124" s="63" t="s">
        <v>125</v>
      </c>
      <c r="Q124" s="63" t="s">
        <v>126</v>
      </c>
      <c r="R124" s="63" t="s">
        <v>127</v>
      </c>
      <c r="S124" s="63" t="s">
        <v>128</v>
      </c>
      <c r="T124" s="64" t="s">
        <v>129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9" customHeight="1">
      <c r="A125" s="32"/>
      <c r="B125" s="33"/>
      <c r="C125" s="69" t="s">
        <v>130</v>
      </c>
      <c r="D125" s="32"/>
      <c r="E125" s="32"/>
      <c r="F125" s="32"/>
      <c r="G125" s="32"/>
      <c r="H125" s="32"/>
      <c r="I125" s="32"/>
      <c r="J125" s="131">
        <f>BK125</f>
        <v>0</v>
      </c>
      <c r="K125" s="32"/>
      <c r="L125" s="33"/>
      <c r="M125" s="65"/>
      <c r="N125" s="56"/>
      <c r="O125" s="66"/>
      <c r="P125" s="132">
        <f>P126+P154</f>
        <v>0</v>
      </c>
      <c r="Q125" s="66"/>
      <c r="R125" s="132">
        <f>R126+R154</f>
        <v>8.4499999999999992E-2</v>
      </c>
      <c r="S125" s="66"/>
      <c r="T125" s="133">
        <f>T126+T154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74</v>
      </c>
      <c r="AU125" s="17" t="s">
        <v>104</v>
      </c>
      <c r="BK125" s="134">
        <f>BK126+BK154</f>
        <v>0</v>
      </c>
    </row>
    <row r="126" spans="1:65" s="12" customFormat="1" ht="25.9" customHeight="1">
      <c r="B126" s="135"/>
      <c r="D126" s="136" t="s">
        <v>74</v>
      </c>
      <c r="E126" s="137" t="s">
        <v>131</v>
      </c>
      <c r="F126" s="137" t="s">
        <v>132</v>
      </c>
      <c r="I126" s="138"/>
      <c r="J126" s="139">
        <f>BK126</f>
        <v>0</v>
      </c>
      <c r="L126" s="135"/>
      <c r="M126" s="140"/>
      <c r="N126" s="141"/>
      <c r="O126" s="141"/>
      <c r="P126" s="142">
        <f>P127+P150</f>
        <v>0</v>
      </c>
      <c r="Q126" s="141"/>
      <c r="R126" s="142">
        <f>R127+R150</f>
        <v>8.4499999999999992E-2</v>
      </c>
      <c r="S126" s="141"/>
      <c r="T126" s="143">
        <f>T127+T150</f>
        <v>0</v>
      </c>
      <c r="AR126" s="136" t="s">
        <v>81</v>
      </c>
      <c r="AT126" s="144" t="s">
        <v>74</v>
      </c>
      <c r="AU126" s="144" t="s">
        <v>75</v>
      </c>
      <c r="AY126" s="136" t="s">
        <v>133</v>
      </c>
      <c r="BK126" s="145">
        <f>BK127+BK150</f>
        <v>0</v>
      </c>
    </row>
    <row r="127" spans="1:65" s="12" customFormat="1" ht="22.9" customHeight="1">
      <c r="B127" s="135"/>
      <c r="D127" s="136" t="s">
        <v>74</v>
      </c>
      <c r="E127" s="146" t="s">
        <v>134</v>
      </c>
      <c r="F127" s="146" t="s">
        <v>135</v>
      </c>
      <c r="I127" s="138"/>
      <c r="J127" s="147">
        <f>BK127</f>
        <v>0</v>
      </c>
      <c r="L127" s="135"/>
      <c r="M127" s="140"/>
      <c r="N127" s="141"/>
      <c r="O127" s="141"/>
      <c r="P127" s="142">
        <f>SUM(P128:P149)</f>
        <v>0</v>
      </c>
      <c r="Q127" s="141"/>
      <c r="R127" s="142">
        <f>SUM(R128:R149)</f>
        <v>0</v>
      </c>
      <c r="S127" s="141"/>
      <c r="T127" s="143">
        <f>SUM(T128:T149)</f>
        <v>0</v>
      </c>
      <c r="AR127" s="136" t="s">
        <v>81</v>
      </c>
      <c r="AT127" s="144" t="s">
        <v>74</v>
      </c>
      <c r="AU127" s="144" t="s">
        <v>81</v>
      </c>
      <c r="AY127" s="136" t="s">
        <v>133</v>
      </c>
      <c r="BK127" s="145">
        <f>SUM(BK128:BK149)</f>
        <v>0</v>
      </c>
    </row>
    <row r="128" spans="1:65" s="2" customFormat="1" ht="24.2" customHeight="1">
      <c r="A128" s="32"/>
      <c r="B128" s="148"/>
      <c r="C128" s="149" t="s">
        <v>81</v>
      </c>
      <c r="D128" s="149" t="s">
        <v>136</v>
      </c>
      <c r="E128" s="150" t="s">
        <v>255</v>
      </c>
      <c r="F128" s="151" t="s">
        <v>256</v>
      </c>
      <c r="G128" s="152" t="s">
        <v>257</v>
      </c>
      <c r="H128" s="153">
        <v>5</v>
      </c>
      <c r="I128" s="154"/>
      <c r="J128" s="155">
        <f>ROUND(I128*H128,2)</f>
        <v>0</v>
      </c>
      <c r="K128" s="151" t="s">
        <v>149</v>
      </c>
      <c r="L128" s="33"/>
      <c r="M128" s="156" t="s">
        <v>1</v>
      </c>
      <c r="N128" s="157" t="s">
        <v>40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0" t="s">
        <v>140</v>
      </c>
      <c r="AT128" s="160" t="s">
        <v>136</v>
      </c>
      <c r="AU128" s="160" t="s">
        <v>83</v>
      </c>
      <c r="AY128" s="17" t="s">
        <v>133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7" t="s">
        <v>81</v>
      </c>
      <c r="BK128" s="161">
        <f>ROUND(I128*H128,2)</f>
        <v>0</v>
      </c>
      <c r="BL128" s="17" t="s">
        <v>140</v>
      </c>
      <c r="BM128" s="160" t="s">
        <v>585</v>
      </c>
    </row>
    <row r="129" spans="1:65" s="2" customFormat="1" ht="19.5">
      <c r="A129" s="32"/>
      <c r="B129" s="33"/>
      <c r="C129" s="32"/>
      <c r="D129" s="162" t="s">
        <v>142</v>
      </c>
      <c r="E129" s="32"/>
      <c r="F129" s="163" t="s">
        <v>259</v>
      </c>
      <c r="G129" s="32"/>
      <c r="H129" s="32"/>
      <c r="I129" s="164"/>
      <c r="J129" s="32"/>
      <c r="K129" s="32"/>
      <c r="L129" s="33"/>
      <c r="M129" s="165"/>
      <c r="N129" s="166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142</v>
      </c>
      <c r="AU129" s="17" t="s">
        <v>83</v>
      </c>
    </row>
    <row r="130" spans="1:65" s="2" customFormat="1" ht="21.75" customHeight="1">
      <c r="A130" s="32"/>
      <c r="B130" s="148"/>
      <c r="C130" s="149" t="s">
        <v>83</v>
      </c>
      <c r="D130" s="149" t="s">
        <v>136</v>
      </c>
      <c r="E130" s="150" t="s">
        <v>586</v>
      </c>
      <c r="F130" s="151" t="s">
        <v>587</v>
      </c>
      <c r="G130" s="152" t="s">
        <v>257</v>
      </c>
      <c r="H130" s="153">
        <v>5</v>
      </c>
      <c r="I130" s="154"/>
      <c r="J130" s="155">
        <f>ROUND(I130*H130,2)</f>
        <v>0</v>
      </c>
      <c r="K130" s="151" t="s">
        <v>1</v>
      </c>
      <c r="L130" s="33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0" t="s">
        <v>140</v>
      </c>
      <c r="AT130" s="160" t="s">
        <v>136</v>
      </c>
      <c r="AU130" s="160" t="s">
        <v>83</v>
      </c>
      <c r="AY130" s="17" t="s">
        <v>133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7" t="s">
        <v>81</v>
      </c>
      <c r="BK130" s="161">
        <f>ROUND(I130*H130,2)</f>
        <v>0</v>
      </c>
      <c r="BL130" s="17" t="s">
        <v>140</v>
      </c>
      <c r="BM130" s="160" t="s">
        <v>218</v>
      </c>
    </row>
    <row r="131" spans="1:65" s="2" customFormat="1">
      <c r="A131" s="32"/>
      <c r="B131" s="33"/>
      <c r="C131" s="32"/>
      <c r="D131" s="162" t="s">
        <v>142</v>
      </c>
      <c r="E131" s="32"/>
      <c r="F131" s="163" t="s">
        <v>587</v>
      </c>
      <c r="G131" s="32"/>
      <c r="H131" s="32"/>
      <c r="I131" s="164"/>
      <c r="J131" s="32"/>
      <c r="K131" s="32"/>
      <c r="L131" s="33"/>
      <c r="M131" s="165"/>
      <c r="N131" s="166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142</v>
      </c>
      <c r="AU131" s="17" t="s">
        <v>83</v>
      </c>
    </row>
    <row r="132" spans="1:65" s="2" customFormat="1" ht="21.75" customHeight="1">
      <c r="A132" s="32"/>
      <c r="B132" s="148"/>
      <c r="C132" s="149" t="s">
        <v>154</v>
      </c>
      <c r="D132" s="149" t="s">
        <v>136</v>
      </c>
      <c r="E132" s="150" t="s">
        <v>588</v>
      </c>
      <c r="F132" s="151" t="s">
        <v>589</v>
      </c>
      <c r="G132" s="152" t="s">
        <v>257</v>
      </c>
      <c r="H132" s="153">
        <v>5</v>
      </c>
      <c r="I132" s="154"/>
      <c r="J132" s="155">
        <f>ROUND(I132*H132,2)</f>
        <v>0</v>
      </c>
      <c r="K132" s="151" t="s">
        <v>1</v>
      </c>
      <c r="L132" s="33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0" t="s">
        <v>140</v>
      </c>
      <c r="AT132" s="160" t="s">
        <v>136</v>
      </c>
      <c r="AU132" s="160" t="s">
        <v>83</v>
      </c>
      <c r="AY132" s="17" t="s">
        <v>133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81</v>
      </c>
      <c r="BK132" s="161">
        <f>ROUND(I132*H132,2)</f>
        <v>0</v>
      </c>
      <c r="BL132" s="17" t="s">
        <v>140</v>
      </c>
      <c r="BM132" s="160" t="s">
        <v>229</v>
      </c>
    </row>
    <row r="133" spans="1:65" s="2" customFormat="1">
      <c r="A133" s="32"/>
      <c r="B133" s="33"/>
      <c r="C133" s="32"/>
      <c r="D133" s="162" t="s">
        <v>142</v>
      </c>
      <c r="E133" s="32"/>
      <c r="F133" s="163" t="s">
        <v>589</v>
      </c>
      <c r="G133" s="32"/>
      <c r="H133" s="32"/>
      <c r="I133" s="164"/>
      <c r="J133" s="32"/>
      <c r="K133" s="32"/>
      <c r="L133" s="33"/>
      <c r="M133" s="165"/>
      <c r="N133" s="166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142</v>
      </c>
      <c r="AU133" s="17" t="s">
        <v>83</v>
      </c>
    </row>
    <row r="134" spans="1:65" s="2" customFormat="1" ht="16.5" customHeight="1">
      <c r="A134" s="32"/>
      <c r="B134" s="148"/>
      <c r="C134" s="149" t="s">
        <v>140</v>
      </c>
      <c r="D134" s="149" t="s">
        <v>136</v>
      </c>
      <c r="E134" s="150" t="s">
        <v>590</v>
      </c>
      <c r="F134" s="151" t="s">
        <v>591</v>
      </c>
      <c r="G134" s="152" t="s">
        <v>592</v>
      </c>
      <c r="H134" s="153">
        <v>10</v>
      </c>
      <c r="I134" s="154"/>
      <c r="J134" s="155">
        <f>ROUND(I134*H134,2)</f>
        <v>0</v>
      </c>
      <c r="K134" s="151" t="s">
        <v>1</v>
      </c>
      <c r="L134" s="33"/>
      <c r="M134" s="156" t="s">
        <v>1</v>
      </c>
      <c r="N134" s="157" t="s">
        <v>40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0" t="s">
        <v>140</v>
      </c>
      <c r="AT134" s="160" t="s">
        <v>136</v>
      </c>
      <c r="AU134" s="160" t="s">
        <v>83</v>
      </c>
      <c r="AY134" s="17" t="s">
        <v>133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7" t="s">
        <v>81</v>
      </c>
      <c r="BK134" s="161">
        <f>ROUND(I134*H134,2)</f>
        <v>0</v>
      </c>
      <c r="BL134" s="17" t="s">
        <v>140</v>
      </c>
      <c r="BM134" s="160" t="s">
        <v>241</v>
      </c>
    </row>
    <row r="135" spans="1:65" s="2" customFormat="1">
      <c r="A135" s="32"/>
      <c r="B135" s="33"/>
      <c r="C135" s="32"/>
      <c r="D135" s="162" t="s">
        <v>142</v>
      </c>
      <c r="E135" s="32"/>
      <c r="F135" s="163" t="s">
        <v>591</v>
      </c>
      <c r="G135" s="32"/>
      <c r="H135" s="32"/>
      <c r="I135" s="164"/>
      <c r="J135" s="32"/>
      <c r="K135" s="32"/>
      <c r="L135" s="33"/>
      <c r="M135" s="165"/>
      <c r="N135" s="166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142</v>
      </c>
      <c r="AU135" s="17" t="s">
        <v>83</v>
      </c>
    </row>
    <row r="136" spans="1:65" s="2" customFormat="1" ht="16.5" customHeight="1">
      <c r="A136" s="32"/>
      <c r="B136" s="148"/>
      <c r="C136" s="149" t="s">
        <v>163</v>
      </c>
      <c r="D136" s="149" t="s">
        <v>136</v>
      </c>
      <c r="E136" s="150" t="s">
        <v>593</v>
      </c>
      <c r="F136" s="151" t="s">
        <v>594</v>
      </c>
      <c r="G136" s="152" t="s">
        <v>595</v>
      </c>
      <c r="H136" s="153">
        <v>4</v>
      </c>
      <c r="I136" s="154"/>
      <c r="J136" s="155">
        <f>ROUND(I136*H136,2)</f>
        <v>0</v>
      </c>
      <c r="K136" s="151" t="s">
        <v>1</v>
      </c>
      <c r="L136" s="33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0" t="s">
        <v>140</v>
      </c>
      <c r="AT136" s="160" t="s">
        <v>136</v>
      </c>
      <c r="AU136" s="160" t="s">
        <v>83</v>
      </c>
      <c r="AY136" s="17" t="s">
        <v>133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81</v>
      </c>
      <c r="BK136" s="161">
        <f>ROUND(I136*H136,2)</f>
        <v>0</v>
      </c>
      <c r="BL136" s="17" t="s">
        <v>140</v>
      </c>
      <c r="BM136" s="160" t="s">
        <v>254</v>
      </c>
    </row>
    <row r="137" spans="1:65" s="2" customFormat="1">
      <c r="A137" s="32"/>
      <c r="B137" s="33"/>
      <c r="C137" s="32"/>
      <c r="D137" s="162" t="s">
        <v>142</v>
      </c>
      <c r="E137" s="32"/>
      <c r="F137" s="163" t="s">
        <v>594</v>
      </c>
      <c r="G137" s="32"/>
      <c r="H137" s="32"/>
      <c r="I137" s="164"/>
      <c r="J137" s="32"/>
      <c r="K137" s="32"/>
      <c r="L137" s="33"/>
      <c r="M137" s="165"/>
      <c r="N137" s="166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142</v>
      </c>
      <c r="AU137" s="17" t="s">
        <v>83</v>
      </c>
    </row>
    <row r="138" spans="1:65" s="2" customFormat="1" ht="16.5" customHeight="1">
      <c r="A138" s="32"/>
      <c r="B138" s="148"/>
      <c r="C138" s="149" t="s">
        <v>134</v>
      </c>
      <c r="D138" s="149" t="s">
        <v>136</v>
      </c>
      <c r="E138" s="150" t="s">
        <v>596</v>
      </c>
      <c r="F138" s="151" t="s">
        <v>597</v>
      </c>
      <c r="G138" s="152" t="s">
        <v>237</v>
      </c>
      <c r="H138" s="153">
        <v>200</v>
      </c>
      <c r="I138" s="154"/>
      <c r="J138" s="155">
        <f>ROUND(I138*H138,2)</f>
        <v>0</v>
      </c>
      <c r="K138" s="151" t="s">
        <v>1</v>
      </c>
      <c r="L138" s="33"/>
      <c r="M138" s="156" t="s">
        <v>1</v>
      </c>
      <c r="N138" s="157" t="s">
        <v>40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0" t="s">
        <v>140</v>
      </c>
      <c r="AT138" s="160" t="s">
        <v>136</v>
      </c>
      <c r="AU138" s="160" t="s">
        <v>83</v>
      </c>
      <c r="AY138" s="17" t="s">
        <v>133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7" t="s">
        <v>81</v>
      </c>
      <c r="BK138" s="161">
        <f>ROUND(I138*H138,2)</f>
        <v>0</v>
      </c>
      <c r="BL138" s="17" t="s">
        <v>140</v>
      </c>
      <c r="BM138" s="160" t="s">
        <v>83</v>
      </c>
    </row>
    <row r="139" spans="1:65" s="2" customFormat="1">
      <c r="A139" s="32"/>
      <c r="B139" s="33"/>
      <c r="C139" s="32"/>
      <c r="D139" s="162" t="s">
        <v>142</v>
      </c>
      <c r="E139" s="32"/>
      <c r="F139" s="163" t="s">
        <v>597</v>
      </c>
      <c r="G139" s="32"/>
      <c r="H139" s="32"/>
      <c r="I139" s="164"/>
      <c r="J139" s="32"/>
      <c r="K139" s="32"/>
      <c r="L139" s="33"/>
      <c r="M139" s="165"/>
      <c r="N139" s="166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142</v>
      </c>
      <c r="AU139" s="17" t="s">
        <v>83</v>
      </c>
    </row>
    <row r="140" spans="1:65" s="2" customFormat="1" ht="16.5" customHeight="1">
      <c r="A140" s="32"/>
      <c r="B140" s="148"/>
      <c r="C140" s="149" t="s">
        <v>175</v>
      </c>
      <c r="D140" s="149" t="s">
        <v>136</v>
      </c>
      <c r="E140" s="150" t="s">
        <v>598</v>
      </c>
      <c r="F140" s="151" t="s">
        <v>599</v>
      </c>
      <c r="G140" s="152" t="s">
        <v>237</v>
      </c>
      <c r="H140" s="153">
        <v>150</v>
      </c>
      <c r="I140" s="154"/>
      <c r="J140" s="155">
        <f>ROUND(I140*H140,2)</f>
        <v>0</v>
      </c>
      <c r="K140" s="151" t="s">
        <v>1</v>
      </c>
      <c r="L140" s="33"/>
      <c r="M140" s="156" t="s">
        <v>1</v>
      </c>
      <c r="N140" s="157" t="s">
        <v>40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0" t="s">
        <v>140</v>
      </c>
      <c r="AT140" s="160" t="s">
        <v>136</v>
      </c>
      <c r="AU140" s="160" t="s">
        <v>83</v>
      </c>
      <c r="AY140" s="17" t="s">
        <v>133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81</v>
      </c>
      <c r="BK140" s="161">
        <f>ROUND(I140*H140,2)</f>
        <v>0</v>
      </c>
      <c r="BL140" s="17" t="s">
        <v>140</v>
      </c>
      <c r="BM140" s="160" t="s">
        <v>140</v>
      </c>
    </row>
    <row r="141" spans="1:65" s="2" customFormat="1">
      <c r="A141" s="32"/>
      <c r="B141" s="33"/>
      <c r="C141" s="32"/>
      <c r="D141" s="162" t="s">
        <v>142</v>
      </c>
      <c r="E141" s="32"/>
      <c r="F141" s="163" t="s">
        <v>599</v>
      </c>
      <c r="G141" s="32"/>
      <c r="H141" s="32"/>
      <c r="I141" s="164"/>
      <c r="J141" s="32"/>
      <c r="K141" s="32"/>
      <c r="L141" s="33"/>
      <c r="M141" s="165"/>
      <c r="N141" s="166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142</v>
      </c>
      <c r="AU141" s="17" t="s">
        <v>83</v>
      </c>
    </row>
    <row r="142" spans="1:65" s="2" customFormat="1" ht="16.5" customHeight="1">
      <c r="A142" s="32"/>
      <c r="B142" s="148"/>
      <c r="C142" s="149" t="s">
        <v>180</v>
      </c>
      <c r="D142" s="149" t="s">
        <v>136</v>
      </c>
      <c r="E142" s="150" t="s">
        <v>600</v>
      </c>
      <c r="F142" s="151" t="s">
        <v>601</v>
      </c>
      <c r="G142" s="152" t="s">
        <v>237</v>
      </c>
      <c r="H142" s="153">
        <v>10</v>
      </c>
      <c r="I142" s="154"/>
      <c r="J142" s="155">
        <f>ROUND(I142*H142,2)</f>
        <v>0</v>
      </c>
      <c r="K142" s="151" t="s">
        <v>1</v>
      </c>
      <c r="L142" s="33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0" t="s">
        <v>140</v>
      </c>
      <c r="AT142" s="160" t="s">
        <v>136</v>
      </c>
      <c r="AU142" s="160" t="s">
        <v>83</v>
      </c>
      <c r="AY142" s="17" t="s">
        <v>133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7" t="s">
        <v>81</v>
      </c>
      <c r="BK142" s="161">
        <f>ROUND(I142*H142,2)</f>
        <v>0</v>
      </c>
      <c r="BL142" s="17" t="s">
        <v>140</v>
      </c>
      <c r="BM142" s="160" t="s">
        <v>134</v>
      </c>
    </row>
    <row r="143" spans="1:65" s="2" customFormat="1">
      <c r="A143" s="32"/>
      <c r="B143" s="33"/>
      <c r="C143" s="32"/>
      <c r="D143" s="162" t="s">
        <v>142</v>
      </c>
      <c r="E143" s="32"/>
      <c r="F143" s="163" t="s">
        <v>601</v>
      </c>
      <c r="G143" s="32"/>
      <c r="H143" s="32"/>
      <c r="I143" s="164"/>
      <c r="J143" s="32"/>
      <c r="K143" s="32"/>
      <c r="L143" s="33"/>
      <c r="M143" s="165"/>
      <c r="N143" s="166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142</v>
      </c>
      <c r="AU143" s="17" t="s">
        <v>83</v>
      </c>
    </row>
    <row r="144" spans="1:65" s="2" customFormat="1" ht="16.5" customHeight="1">
      <c r="A144" s="32"/>
      <c r="B144" s="148"/>
      <c r="C144" s="149" t="s">
        <v>186</v>
      </c>
      <c r="D144" s="149" t="s">
        <v>136</v>
      </c>
      <c r="E144" s="150" t="s">
        <v>602</v>
      </c>
      <c r="F144" s="151" t="s">
        <v>603</v>
      </c>
      <c r="G144" s="152" t="s">
        <v>290</v>
      </c>
      <c r="H144" s="153">
        <v>220</v>
      </c>
      <c r="I144" s="154"/>
      <c r="J144" s="155">
        <f>ROUND(I144*H144,2)</f>
        <v>0</v>
      </c>
      <c r="K144" s="151" t="s">
        <v>1</v>
      </c>
      <c r="L144" s="33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140</v>
      </c>
      <c r="AT144" s="160" t="s">
        <v>136</v>
      </c>
      <c r="AU144" s="160" t="s">
        <v>83</v>
      </c>
      <c r="AY144" s="17" t="s">
        <v>133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81</v>
      </c>
      <c r="BK144" s="161">
        <f>ROUND(I144*H144,2)</f>
        <v>0</v>
      </c>
      <c r="BL144" s="17" t="s">
        <v>140</v>
      </c>
      <c r="BM144" s="160" t="s">
        <v>180</v>
      </c>
    </row>
    <row r="145" spans="1:65" s="2" customFormat="1">
      <c r="A145" s="32"/>
      <c r="B145" s="33"/>
      <c r="C145" s="32"/>
      <c r="D145" s="162" t="s">
        <v>142</v>
      </c>
      <c r="E145" s="32"/>
      <c r="F145" s="163" t="s">
        <v>603</v>
      </c>
      <c r="G145" s="32"/>
      <c r="H145" s="32"/>
      <c r="I145" s="164"/>
      <c r="J145" s="32"/>
      <c r="K145" s="32"/>
      <c r="L145" s="33"/>
      <c r="M145" s="165"/>
      <c r="N145" s="166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142</v>
      </c>
      <c r="AU145" s="17" t="s">
        <v>83</v>
      </c>
    </row>
    <row r="146" spans="1:65" s="2" customFormat="1" ht="16.5" customHeight="1">
      <c r="A146" s="32"/>
      <c r="B146" s="148"/>
      <c r="C146" s="149" t="s">
        <v>193</v>
      </c>
      <c r="D146" s="149" t="s">
        <v>136</v>
      </c>
      <c r="E146" s="150" t="s">
        <v>604</v>
      </c>
      <c r="F146" s="151" t="s">
        <v>605</v>
      </c>
      <c r="G146" s="152" t="s">
        <v>606</v>
      </c>
      <c r="H146" s="153">
        <v>5</v>
      </c>
      <c r="I146" s="154"/>
      <c r="J146" s="155">
        <f>ROUND(I146*H146,2)</f>
        <v>0</v>
      </c>
      <c r="K146" s="151" t="s">
        <v>1</v>
      </c>
      <c r="L146" s="33"/>
      <c r="M146" s="156" t="s">
        <v>1</v>
      </c>
      <c r="N146" s="157" t="s">
        <v>40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0" t="s">
        <v>140</v>
      </c>
      <c r="AT146" s="160" t="s">
        <v>136</v>
      </c>
      <c r="AU146" s="160" t="s">
        <v>83</v>
      </c>
      <c r="AY146" s="17" t="s">
        <v>133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81</v>
      </c>
      <c r="BK146" s="161">
        <f>ROUND(I146*H146,2)</f>
        <v>0</v>
      </c>
      <c r="BL146" s="17" t="s">
        <v>140</v>
      </c>
      <c r="BM146" s="160" t="s">
        <v>193</v>
      </c>
    </row>
    <row r="147" spans="1:65" s="2" customFormat="1">
      <c r="A147" s="32"/>
      <c r="B147" s="33"/>
      <c r="C147" s="32"/>
      <c r="D147" s="162" t="s">
        <v>142</v>
      </c>
      <c r="E147" s="32"/>
      <c r="F147" s="163" t="s">
        <v>605</v>
      </c>
      <c r="G147" s="32"/>
      <c r="H147" s="32"/>
      <c r="I147" s="164"/>
      <c r="J147" s="32"/>
      <c r="K147" s="32"/>
      <c r="L147" s="33"/>
      <c r="M147" s="165"/>
      <c r="N147" s="166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142</v>
      </c>
      <c r="AU147" s="17" t="s">
        <v>83</v>
      </c>
    </row>
    <row r="148" spans="1:65" s="2" customFormat="1" ht="24.2" customHeight="1">
      <c r="A148" s="32"/>
      <c r="B148" s="148"/>
      <c r="C148" s="149" t="s">
        <v>199</v>
      </c>
      <c r="D148" s="149" t="s">
        <v>136</v>
      </c>
      <c r="E148" s="150" t="s">
        <v>607</v>
      </c>
      <c r="F148" s="151" t="s">
        <v>608</v>
      </c>
      <c r="G148" s="152" t="s">
        <v>237</v>
      </c>
      <c r="H148" s="153">
        <v>350</v>
      </c>
      <c r="I148" s="154"/>
      <c r="J148" s="155">
        <f>ROUND(I148*H148,2)</f>
        <v>0</v>
      </c>
      <c r="K148" s="151" t="s">
        <v>1</v>
      </c>
      <c r="L148" s="33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0" t="s">
        <v>140</v>
      </c>
      <c r="AT148" s="160" t="s">
        <v>136</v>
      </c>
      <c r="AU148" s="160" t="s">
        <v>83</v>
      </c>
      <c r="AY148" s="17" t="s">
        <v>133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7" t="s">
        <v>81</v>
      </c>
      <c r="BK148" s="161">
        <f>ROUND(I148*H148,2)</f>
        <v>0</v>
      </c>
      <c r="BL148" s="17" t="s">
        <v>140</v>
      </c>
      <c r="BM148" s="160" t="s">
        <v>206</v>
      </c>
    </row>
    <row r="149" spans="1:65" s="2" customFormat="1">
      <c r="A149" s="32"/>
      <c r="B149" s="33"/>
      <c r="C149" s="32"/>
      <c r="D149" s="162" t="s">
        <v>142</v>
      </c>
      <c r="E149" s="32"/>
      <c r="F149" s="163" t="s">
        <v>608</v>
      </c>
      <c r="G149" s="32"/>
      <c r="H149" s="32"/>
      <c r="I149" s="164"/>
      <c r="J149" s="32"/>
      <c r="K149" s="32"/>
      <c r="L149" s="33"/>
      <c r="M149" s="165"/>
      <c r="N149" s="166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142</v>
      </c>
      <c r="AU149" s="17" t="s">
        <v>83</v>
      </c>
    </row>
    <row r="150" spans="1:65" s="12" customFormat="1" ht="22.9" customHeight="1">
      <c r="B150" s="135"/>
      <c r="D150" s="136" t="s">
        <v>74</v>
      </c>
      <c r="E150" s="146" t="s">
        <v>186</v>
      </c>
      <c r="F150" s="146" t="s">
        <v>211</v>
      </c>
      <c r="I150" s="138"/>
      <c r="J150" s="147">
        <f>BK150</f>
        <v>0</v>
      </c>
      <c r="L150" s="135"/>
      <c r="M150" s="140"/>
      <c r="N150" s="141"/>
      <c r="O150" s="141"/>
      <c r="P150" s="142">
        <f>SUM(P151:P153)</f>
        <v>0</v>
      </c>
      <c r="Q150" s="141"/>
      <c r="R150" s="142">
        <f>SUM(R151:R153)</f>
        <v>8.4499999999999992E-2</v>
      </c>
      <c r="S150" s="141"/>
      <c r="T150" s="143">
        <f>SUM(T151:T153)</f>
        <v>0</v>
      </c>
      <c r="AR150" s="136" t="s">
        <v>81</v>
      </c>
      <c r="AT150" s="144" t="s">
        <v>74</v>
      </c>
      <c r="AU150" s="144" t="s">
        <v>81</v>
      </c>
      <c r="AY150" s="136" t="s">
        <v>133</v>
      </c>
      <c r="BK150" s="145">
        <f>SUM(BK151:BK153)</f>
        <v>0</v>
      </c>
    </row>
    <row r="151" spans="1:65" s="2" customFormat="1" ht="33" customHeight="1">
      <c r="A151" s="32"/>
      <c r="B151" s="148"/>
      <c r="C151" s="149" t="s">
        <v>206</v>
      </c>
      <c r="D151" s="149" t="s">
        <v>136</v>
      </c>
      <c r="E151" s="150" t="s">
        <v>213</v>
      </c>
      <c r="F151" s="151" t="s">
        <v>214</v>
      </c>
      <c r="G151" s="152" t="s">
        <v>139</v>
      </c>
      <c r="H151" s="153">
        <v>650</v>
      </c>
      <c r="I151" s="154"/>
      <c r="J151" s="155">
        <f>ROUND(I151*H151,2)</f>
        <v>0</v>
      </c>
      <c r="K151" s="151" t="s">
        <v>149</v>
      </c>
      <c r="L151" s="33"/>
      <c r="M151" s="156" t="s">
        <v>1</v>
      </c>
      <c r="N151" s="157" t="s">
        <v>40</v>
      </c>
      <c r="O151" s="58"/>
      <c r="P151" s="158">
        <f>O151*H151</f>
        <v>0</v>
      </c>
      <c r="Q151" s="158">
        <v>1.2999999999999999E-4</v>
      </c>
      <c r="R151" s="158">
        <f>Q151*H151</f>
        <v>8.4499999999999992E-2</v>
      </c>
      <c r="S151" s="158">
        <v>0</v>
      </c>
      <c r="T151" s="15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0" t="s">
        <v>140</v>
      </c>
      <c r="AT151" s="160" t="s">
        <v>136</v>
      </c>
      <c r="AU151" s="160" t="s">
        <v>83</v>
      </c>
      <c r="AY151" s="17" t="s">
        <v>133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7" t="s">
        <v>81</v>
      </c>
      <c r="BK151" s="161">
        <f>ROUND(I151*H151,2)</f>
        <v>0</v>
      </c>
      <c r="BL151" s="17" t="s">
        <v>140</v>
      </c>
      <c r="BM151" s="160" t="s">
        <v>609</v>
      </c>
    </row>
    <row r="152" spans="1:65" s="2" customFormat="1" ht="19.5">
      <c r="A152" s="32"/>
      <c r="B152" s="33"/>
      <c r="C152" s="32"/>
      <c r="D152" s="162" t="s">
        <v>142</v>
      </c>
      <c r="E152" s="32"/>
      <c r="F152" s="163" t="s">
        <v>216</v>
      </c>
      <c r="G152" s="32"/>
      <c r="H152" s="32"/>
      <c r="I152" s="164"/>
      <c r="J152" s="32"/>
      <c r="K152" s="32"/>
      <c r="L152" s="33"/>
      <c r="M152" s="165"/>
      <c r="N152" s="166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142</v>
      </c>
      <c r="AU152" s="17" t="s">
        <v>83</v>
      </c>
    </row>
    <row r="153" spans="1:65" s="14" customFormat="1">
      <c r="B153" s="174"/>
      <c r="D153" s="162" t="s">
        <v>144</v>
      </c>
      <c r="E153" s="175" t="s">
        <v>1</v>
      </c>
      <c r="F153" s="176" t="s">
        <v>217</v>
      </c>
      <c r="H153" s="177">
        <v>650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144</v>
      </c>
      <c r="AU153" s="175" t="s">
        <v>83</v>
      </c>
      <c r="AV153" s="14" t="s">
        <v>83</v>
      </c>
      <c r="AW153" s="14" t="s">
        <v>32</v>
      </c>
      <c r="AX153" s="14" t="s">
        <v>81</v>
      </c>
      <c r="AY153" s="175" t="s">
        <v>133</v>
      </c>
    </row>
    <row r="154" spans="1:65" s="12" customFormat="1" ht="25.9" customHeight="1">
      <c r="B154" s="135"/>
      <c r="D154" s="136" t="s">
        <v>74</v>
      </c>
      <c r="E154" s="137" t="s">
        <v>346</v>
      </c>
      <c r="F154" s="137" t="s">
        <v>610</v>
      </c>
      <c r="I154" s="138"/>
      <c r="J154" s="139">
        <f>BK154</f>
        <v>0</v>
      </c>
      <c r="L154" s="135"/>
      <c r="M154" s="140"/>
      <c r="N154" s="141"/>
      <c r="O154" s="141"/>
      <c r="P154" s="142">
        <f>P155</f>
        <v>0</v>
      </c>
      <c r="Q154" s="141"/>
      <c r="R154" s="142">
        <f>R155</f>
        <v>0</v>
      </c>
      <c r="S154" s="141"/>
      <c r="T154" s="143">
        <f>T155</f>
        <v>0</v>
      </c>
      <c r="AR154" s="136" t="s">
        <v>154</v>
      </c>
      <c r="AT154" s="144" t="s">
        <v>74</v>
      </c>
      <c r="AU154" s="144" t="s">
        <v>75</v>
      </c>
      <c r="AY154" s="136" t="s">
        <v>133</v>
      </c>
      <c r="BK154" s="145">
        <f>BK155</f>
        <v>0</v>
      </c>
    </row>
    <row r="155" spans="1:65" s="12" customFormat="1" ht="22.9" customHeight="1">
      <c r="B155" s="135"/>
      <c r="D155" s="136" t="s">
        <v>74</v>
      </c>
      <c r="E155" s="146" t="s">
        <v>611</v>
      </c>
      <c r="F155" s="146" t="s">
        <v>612</v>
      </c>
      <c r="I155" s="138"/>
      <c r="J155" s="147">
        <f>BK155</f>
        <v>0</v>
      </c>
      <c r="L155" s="135"/>
      <c r="M155" s="140"/>
      <c r="N155" s="141"/>
      <c r="O155" s="141"/>
      <c r="P155" s="142">
        <f>SUM(P156:P395)</f>
        <v>0</v>
      </c>
      <c r="Q155" s="141"/>
      <c r="R155" s="142">
        <f>SUM(R156:R395)</f>
        <v>0</v>
      </c>
      <c r="S155" s="141"/>
      <c r="T155" s="143">
        <f>SUM(T156:T395)</f>
        <v>0</v>
      </c>
      <c r="AR155" s="136" t="s">
        <v>154</v>
      </c>
      <c r="AT155" s="144" t="s">
        <v>74</v>
      </c>
      <c r="AU155" s="144" t="s">
        <v>81</v>
      </c>
      <c r="AY155" s="136" t="s">
        <v>133</v>
      </c>
      <c r="BK155" s="145">
        <f>SUM(BK156:BK395)</f>
        <v>0</v>
      </c>
    </row>
    <row r="156" spans="1:65" s="2" customFormat="1" ht="16.5" customHeight="1">
      <c r="A156" s="32"/>
      <c r="B156" s="148"/>
      <c r="C156" s="149" t="s">
        <v>212</v>
      </c>
      <c r="D156" s="149" t="s">
        <v>136</v>
      </c>
      <c r="E156" s="150" t="s">
        <v>613</v>
      </c>
      <c r="F156" s="151" t="s">
        <v>614</v>
      </c>
      <c r="G156" s="152" t="s">
        <v>237</v>
      </c>
      <c r="H156" s="153">
        <v>8</v>
      </c>
      <c r="I156" s="154"/>
      <c r="J156" s="155">
        <f>ROUND(I156*H156,2)</f>
        <v>0</v>
      </c>
      <c r="K156" s="151" t="s">
        <v>1</v>
      </c>
      <c r="L156" s="33"/>
      <c r="M156" s="156" t="s">
        <v>1</v>
      </c>
      <c r="N156" s="157" t="s">
        <v>40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0" t="s">
        <v>140</v>
      </c>
      <c r="AT156" s="160" t="s">
        <v>136</v>
      </c>
      <c r="AU156" s="160" t="s">
        <v>83</v>
      </c>
      <c r="AY156" s="17" t="s">
        <v>133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81</v>
      </c>
      <c r="BK156" s="161">
        <f>ROUND(I156*H156,2)</f>
        <v>0</v>
      </c>
      <c r="BL156" s="17" t="s">
        <v>140</v>
      </c>
      <c r="BM156" s="160" t="s">
        <v>264</v>
      </c>
    </row>
    <row r="157" spans="1:65" s="2" customFormat="1">
      <c r="A157" s="32"/>
      <c r="B157" s="33"/>
      <c r="C157" s="32"/>
      <c r="D157" s="162" t="s">
        <v>142</v>
      </c>
      <c r="E157" s="32"/>
      <c r="F157" s="163" t="s">
        <v>614</v>
      </c>
      <c r="G157" s="32"/>
      <c r="H157" s="32"/>
      <c r="I157" s="164"/>
      <c r="J157" s="32"/>
      <c r="K157" s="32"/>
      <c r="L157" s="33"/>
      <c r="M157" s="165"/>
      <c r="N157" s="166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142</v>
      </c>
      <c r="AU157" s="17" t="s">
        <v>83</v>
      </c>
    </row>
    <row r="158" spans="1:65" s="2" customFormat="1" ht="21.75" customHeight="1">
      <c r="A158" s="32"/>
      <c r="B158" s="148"/>
      <c r="C158" s="149" t="s">
        <v>218</v>
      </c>
      <c r="D158" s="149" t="s">
        <v>136</v>
      </c>
      <c r="E158" s="150" t="s">
        <v>615</v>
      </c>
      <c r="F158" s="151" t="s">
        <v>616</v>
      </c>
      <c r="G158" s="152" t="s">
        <v>237</v>
      </c>
      <c r="H158" s="153">
        <v>300</v>
      </c>
      <c r="I158" s="154"/>
      <c r="J158" s="155">
        <f>ROUND(I158*H158,2)</f>
        <v>0</v>
      </c>
      <c r="K158" s="151" t="s">
        <v>1</v>
      </c>
      <c r="L158" s="33"/>
      <c r="M158" s="156" t="s">
        <v>1</v>
      </c>
      <c r="N158" s="157" t="s">
        <v>40</v>
      </c>
      <c r="O158" s="58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0" t="s">
        <v>140</v>
      </c>
      <c r="AT158" s="160" t="s">
        <v>136</v>
      </c>
      <c r="AU158" s="160" t="s">
        <v>83</v>
      </c>
      <c r="AY158" s="17" t="s">
        <v>133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7" t="s">
        <v>81</v>
      </c>
      <c r="BK158" s="161">
        <f>ROUND(I158*H158,2)</f>
        <v>0</v>
      </c>
      <c r="BL158" s="17" t="s">
        <v>140</v>
      </c>
      <c r="BM158" s="160" t="s">
        <v>279</v>
      </c>
    </row>
    <row r="159" spans="1:65" s="2" customFormat="1">
      <c r="A159" s="32"/>
      <c r="B159" s="33"/>
      <c r="C159" s="32"/>
      <c r="D159" s="162" t="s">
        <v>142</v>
      </c>
      <c r="E159" s="32"/>
      <c r="F159" s="163" t="s">
        <v>616</v>
      </c>
      <c r="G159" s="32"/>
      <c r="H159" s="32"/>
      <c r="I159" s="164"/>
      <c r="J159" s="32"/>
      <c r="K159" s="32"/>
      <c r="L159" s="33"/>
      <c r="M159" s="165"/>
      <c r="N159" s="166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142</v>
      </c>
      <c r="AU159" s="17" t="s">
        <v>83</v>
      </c>
    </row>
    <row r="160" spans="1:65" s="2" customFormat="1" ht="21.75" customHeight="1">
      <c r="A160" s="32"/>
      <c r="B160" s="148"/>
      <c r="C160" s="149" t="s">
        <v>8</v>
      </c>
      <c r="D160" s="149" t="s">
        <v>136</v>
      </c>
      <c r="E160" s="150" t="s">
        <v>617</v>
      </c>
      <c r="F160" s="151" t="s">
        <v>618</v>
      </c>
      <c r="G160" s="152" t="s">
        <v>237</v>
      </c>
      <c r="H160" s="153">
        <v>60</v>
      </c>
      <c r="I160" s="154"/>
      <c r="J160" s="155">
        <f>ROUND(I160*H160,2)</f>
        <v>0</v>
      </c>
      <c r="K160" s="151" t="s">
        <v>1</v>
      </c>
      <c r="L160" s="33"/>
      <c r="M160" s="156" t="s">
        <v>1</v>
      </c>
      <c r="N160" s="157" t="s">
        <v>40</v>
      </c>
      <c r="O160" s="58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0" t="s">
        <v>140</v>
      </c>
      <c r="AT160" s="160" t="s">
        <v>136</v>
      </c>
      <c r="AU160" s="160" t="s">
        <v>83</v>
      </c>
      <c r="AY160" s="17" t="s">
        <v>133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7" t="s">
        <v>81</v>
      </c>
      <c r="BK160" s="161">
        <f>ROUND(I160*H160,2)</f>
        <v>0</v>
      </c>
      <c r="BL160" s="17" t="s">
        <v>140</v>
      </c>
      <c r="BM160" s="160" t="s">
        <v>287</v>
      </c>
    </row>
    <row r="161" spans="1:65" s="2" customFormat="1">
      <c r="A161" s="32"/>
      <c r="B161" s="33"/>
      <c r="C161" s="32"/>
      <c r="D161" s="162" t="s">
        <v>142</v>
      </c>
      <c r="E161" s="32"/>
      <c r="F161" s="163" t="s">
        <v>618</v>
      </c>
      <c r="G161" s="32"/>
      <c r="H161" s="32"/>
      <c r="I161" s="164"/>
      <c r="J161" s="32"/>
      <c r="K161" s="32"/>
      <c r="L161" s="33"/>
      <c r="M161" s="165"/>
      <c r="N161" s="166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142</v>
      </c>
      <c r="AU161" s="17" t="s">
        <v>83</v>
      </c>
    </row>
    <row r="162" spans="1:65" s="2" customFormat="1" ht="16.5" customHeight="1">
      <c r="A162" s="32"/>
      <c r="B162" s="148"/>
      <c r="C162" s="149" t="s">
        <v>229</v>
      </c>
      <c r="D162" s="149" t="s">
        <v>136</v>
      </c>
      <c r="E162" s="150" t="s">
        <v>619</v>
      </c>
      <c r="F162" s="151" t="s">
        <v>620</v>
      </c>
      <c r="G162" s="152" t="s">
        <v>237</v>
      </c>
      <c r="H162" s="153">
        <v>50</v>
      </c>
      <c r="I162" s="154"/>
      <c r="J162" s="155">
        <f>ROUND(I162*H162,2)</f>
        <v>0</v>
      </c>
      <c r="K162" s="151" t="s">
        <v>1</v>
      </c>
      <c r="L162" s="33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0" t="s">
        <v>140</v>
      </c>
      <c r="AT162" s="160" t="s">
        <v>136</v>
      </c>
      <c r="AU162" s="160" t="s">
        <v>83</v>
      </c>
      <c r="AY162" s="17" t="s">
        <v>133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7" t="s">
        <v>81</v>
      </c>
      <c r="BK162" s="161">
        <f>ROUND(I162*H162,2)</f>
        <v>0</v>
      </c>
      <c r="BL162" s="17" t="s">
        <v>140</v>
      </c>
      <c r="BM162" s="160" t="s">
        <v>303</v>
      </c>
    </row>
    <row r="163" spans="1:65" s="2" customFormat="1">
      <c r="A163" s="32"/>
      <c r="B163" s="33"/>
      <c r="C163" s="32"/>
      <c r="D163" s="162" t="s">
        <v>142</v>
      </c>
      <c r="E163" s="32"/>
      <c r="F163" s="163" t="s">
        <v>620</v>
      </c>
      <c r="G163" s="32"/>
      <c r="H163" s="32"/>
      <c r="I163" s="164"/>
      <c r="J163" s="32"/>
      <c r="K163" s="32"/>
      <c r="L163" s="33"/>
      <c r="M163" s="165"/>
      <c r="N163" s="166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142</v>
      </c>
      <c r="AU163" s="17" t="s">
        <v>83</v>
      </c>
    </row>
    <row r="164" spans="1:65" s="2" customFormat="1" ht="16.5" customHeight="1">
      <c r="A164" s="32"/>
      <c r="B164" s="148"/>
      <c r="C164" s="149" t="s">
        <v>234</v>
      </c>
      <c r="D164" s="149" t="s">
        <v>136</v>
      </c>
      <c r="E164" s="150" t="s">
        <v>621</v>
      </c>
      <c r="F164" s="151" t="s">
        <v>622</v>
      </c>
      <c r="G164" s="152" t="s">
        <v>237</v>
      </c>
      <c r="H164" s="153">
        <v>100</v>
      </c>
      <c r="I164" s="154"/>
      <c r="J164" s="155">
        <f>ROUND(I164*H164,2)</f>
        <v>0</v>
      </c>
      <c r="K164" s="151" t="s">
        <v>1</v>
      </c>
      <c r="L164" s="33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0" t="s">
        <v>140</v>
      </c>
      <c r="AT164" s="160" t="s">
        <v>136</v>
      </c>
      <c r="AU164" s="160" t="s">
        <v>83</v>
      </c>
      <c r="AY164" s="17" t="s">
        <v>133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81</v>
      </c>
      <c r="BK164" s="161">
        <f>ROUND(I164*H164,2)</f>
        <v>0</v>
      </c>
      <c r="BL164" s="17" t="s">
        <v>140</v>
      </c>
      <c r="BM164" s="160" t="s">
        <v>327</v>
      </c>
    </row>
    <row r="165" spans="1:65" s="2" customFormat="1">
      <c r="A165" s="32"/>
      <c r="B165" s="33"/>
      <c r="C165" s="32"/>
      <c r="D165" s="162" t="s">
        <v>142</v>
      </c>
      <c r="E165" s="32"/>
      <c r="F165" s="163" t="s">
        <v>622</v>
      </c>
      <c r="G165" s="32"/>
      <c r="H165" s="32"/>
      <c r="I165" s="164"/>
      <c r="J165" s="32"/>
      <c r="K165" s="32"/>
      <c r="L165" s="33"/>
      <c r="M165" s="165"/>
      <c r="N165" s="166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142</v>
      </c>
      <c r="AU165" s="17" t="s">
        <v>83</v>
      </c>
    </row>
    <row r="166" spans="1:65" s="2" customFormat="1" ht="16.5" customHeight="1">
      <c r="A166" s="32"/>
      <c r="B166" s="148"/>
      <c r="C166" s="149" t="s">
        <v>241</v>
      </c>
      <c r="D166" s="149" t="s">
        <v>136</v>
      </c>
      <c r="E166" s="150" t="s">
        <v>623</v>
      </c>
      <c r="F166" s="151" t="s">
        <v>624</v>
      </c>
      <c r="G166" s="152" t="s">
        <v>237</v>
      </c>
      <c r="H166" s="153">
        <v>200</v>
      </c>
      <c r="I166" s="154"/>
      <c r="J166" s="155">
        <f>ROUND(I166*H166,2)</f>
        <v>0</v>
      </c>
      <c r="K166" s="151" t="s">
        <v>1</v>
      </c>
      <c r="L166" s="33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0" t="s">
        <v>140</v>
      </c>
      <c r="AT166" s="160" t="s">
        <v>136</v>
      </c>
      <c r="AU166" s="160" t="s">
        <v>83</v>
      </c>
      <c r="AY166" s="17" t="s">
        <v>133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7" t="s">
        <v>81</v>
      </c>
      <c r="BK166" s="161">
        <f>ROUND(I166*H166,2)</f>
        <v>0</v>
      </c>
      <c r="BL166" s="17" t="s">
        <v>140</v>
      </c>
      <c r="BM166" s="160" t="s">
        <v>345</v>
      </c>
    </row>
    <row r="167" spans="1:65" s="2" customFormat="1">
      <c r="A167" s="32"/>
      <c r="B167" s="33"/>
      <c r="C167" s="32"/>
      <c r="D167" s="162" t="s">
        <v>142</v>
      </c>
      <c r="E167" s="32"/>
      <c r="F167" s="163" t="s">
        <v>624</v>
      </c>
      <c r="G167" s="32"/>
      <c r="H167" s="32"/>
      <c r="I167" s="164"/>
      <c r="J167" s="32"/>
      <c r="K167" s="32"/>
      <c r="L167" s="33"/>
      <c r="M167" s="165"/>
      <c r="N167" s="166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142</v>
      </c>
      <c r="AU167" s="17" t="s">
        <v>83</v>
      </c>
    </row>
    <row r="168" spans="1:65" s="2" customFormat="1" ht="21.75" customHeight="1">
      <c r="A168" s="32"/>
      <c r="B168" s="148"/>
      <c r="C168" s="149" t="s">
        <v>248</v>
      </c>
      <c r="D168" s="149" t="s">
        <v>136</v>
      </c>
      <c r="E168" s="150" t="s">
        <v>625</v>
      </c>
      <c r="F168" s="151" t="s">
        <v>626</v>
      </c>
      <c r="G168" s="152" t="s">
        <v>237</v>
      </c>
      <c r="H168" s="153">
        <v>2500</v>
      </c>
      <c r="I168" s="154"/>
      <c r="J168" s="155">
        <f>ROUND(I168*H168,2)</f>
        <v>0</v>
      </c>
      <c r="K168" s="151" t="s">
        <v>1</v>
      </c>
      <c r="L168" s="33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0" t="s">
        <v>140</v>
      </c>
      <c r="AT168" s="160" t="s">
        <v>136</v>
      </c>
      <c r="AU168" s="160" t="s">
        <v>83</v>
      </c>
      <c r="AY168" s="17" t="s">
        <v>133</v>
      </c>
      <c r="BE168" s="161">
        <f>IF(N168="základní",J168,0)</f>
        <v>0</v>
      </c>
      <c r="BF168" s="161">
        <f>IF(N168="snížená",J168,0)</f>
        <v>0</v>
      </c>
      <c r="BG168" s="161">
        <f>IF(N168="zákl. přenesená",J168,0)</f>
        <v>0</v>
      </c>
      <c r="BH168" s="161">
        <f>IF(N168="sníž. přenesená",J168,0)</f>
        <v>0</v>
      </c>
      <c r="BI168" s="161">
        <f>IF(N168="nulová",J168,0)</f>
        <v>0</v>
      </c>
      <c r="BJ168" s="17" t="s">
        <v>81</v>
      </c>
      <c r="BK168" s="161">
        <f>ROUND(I168*H168,2)</f>
        <v>0</v>
      </c>
      <c r="BL168" s="17" t="s">
        <v>140</v>
      </c>
      <c r="BM168" s="160" t="s">
        <v>376</v>
      </c>
    </row>
    <row r="169" spans="1:65" s="2" customFormat="1">
      <c r="A169" s="32"/>
      <c r="B169" s="33"/>
      <c r="C169" s="32"/>
      <c r="D169" s="162" t="s">
        <v>142</v>
      </c>
      <c r="E169" s="32"/>
      <c r="F169" s="163" t="s">
        <v>626</v>
      </c>
      <c r="G169" s="32"/>
      <c r="H169" s="32"/>
      <c r="I169" s="164"/>
      <c r="J169" s="32"/>
      <c r="K169" s="32"/>
      <c r="L169" s="33"/>
      <c r="M169" s="165"/>
      <c r="N169" s="166"/>
      <c r="O169" s="58"/>
      <c r="P169" s="58"/>
      <c r="Q169" s="58"/>
      <c r="R169" s="58"/>
      <c r="S169" s="58"/>
      <c r="T169" s="59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142</v>
      </c>
      <c r="AU169" s="17" t="s">
        <v>83</v>
      </c>
    </row>
    <row r="170" spans="1:65" s="2" customFormat="1" ht="21.75" customHeight="1">
      <c r="A170" s="32"/>
      <c r="B170" s="148"/>
      <c r="C170" s="149" t="s">
        <v>254</v>
      </c>
      <c r="D170" s="149" t="s">
        <v>136</v>
      </c>
      <c r="E170" s="150" t="s">
        <v>627</v>
      </c>
      <c r="F170" s="151" t="s">
        <v>628</v>
      </c>
      <c r="G170" s="152" t="s">
        <v>237</v>
      </c>
      <c r="H170" s="153">
        <v>2000</v>
      </c>
      <c r="I170" s="154"/>
      <c r="J170" s="155">
        <f>ROUND(I170*H170,2)</f>
        <v>0</v>
      </c>
      <c r="K170" s="151" t="s">
        <v>1</v>
      </c>
      <c r="L170" s="33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0" t="s">
        <v>140</v>
      </c>
      <c r="AT170" s="160" t="s">
        <v>136</v>
      </c>
      <c r="AU170" s="160" t="s">
        <v>83</v>
      </c>
      <c r="AY170" s="17" t="s">
        <v>133</v>
      </c>
      <c r="BE170" s="161">
        <f>IF(N170="základní",J170,0)</f>
        <v>0</v>
      </c>
      <c r="BF170" s="161">
        <f>IF(N170="snížená",J170,0)</f>
        <v>0</v>
      </c>
      <c r="BG170" s="161">
        <f>IF(N170="zákl. přenesená",J170,0)</f>
        <v>0</v>
      </c>
      <c r="BH170" s="161">
        <f>IF(N170="sníž. přenesená",J170,0)</f>
        <v>0</v>
      </c>
      <c r="BI170" s="161">
        <f>IF(N170="nulová",J170,0)</f>
        <v>0</v>
      </c>
      <c r="BJ170" s="17" t="s">
        <v>81</v>
      </c>
      <c r="BK170" s="161">
        <f>ROUND(I170*H170,2)</f>
        <v>0</v>
      </c>
      <c r="BL170" s="17" t="s">
        <v>140</v>
      </c>
      <c r="BM170" s="160" t="s">
        <v>391</v>
      </c>
    </row>
    <row r="171" spans="1:65" s="2" customFormat="1">
      <c r="A171" s="32"/>
      <c r="B171" s="33"/>
      <c r="C171" s="32"/>
      <c r="D171" s="162" t="s">
        <v>142</v>
      </c>
      <c r="E171" s="32"/>
      <c r="F171" s="163" t="s">
        <v>628</v>
      </c>
      <c r="G171" s="32"/>
      <c r="H171" s="32"/>
      <c r="I171" s="164"/>
      <c r="J171" s="32"/>
      <c r="K171" s="32"/>
      <c r="L171" s="33"/>
      <c r="M171" s="165"/>
      <c r="N171" s="166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142</v>
      </c>
      <c r="AU171" s="17" t="s">
        <v>83</v>
      </c>
    </row>
    <row r="172" spans="1:65" s="2" customFormat="1" ht="21.75" customHeight="1">
      <c r="A172" s="32"/>
      <c r="B172" s="148"/>
      <c r="C172" s="149" t="s">
        <v>7</v>
      </c>
      <c r="D172" s="149" t="s">
        <v>136</v>
      </c>
      <c r="E172" s="150" t="s">
        <v>629</v>
      </c>
      <c r="F172" s="151" t="s">
        <v>630</v>
      </c>
      <c r="G172" s="152" t="s">
        <v>237</v>
      </c>
      <c r="H172" s="153">
        <v>100</v>
      </c>
      <c r="I172" s="154"/>
      <c r="J172" s="155">
        <f>ROUND(I172*H172,2)</f>
        <v>0</v>
      </c>
      <c r="K172" s="151" t="s">
        <v>1</v>
      </c>
      <c r="L172" s="33"/>
      <c r="M172" s="156" t="s">
        <v>1</v>
      </c>
      <c r="N172" s="157" t="s">
        <v>40</v>
      </c>
      <c r="O172" s="58"/>
      <c r="P172" s="158">
        <f>O172*H172</f>
        <v>0</v>
      </c>
      <c r="Q172" s="158">
        <v>0</v>
      </c>
      <c r="R172" s="158">
        <f>Q172*H172</f>
        <v>0</v>
      </c>
      <c r="S172" s="158">
        <v>0</v>
      </c>
      <c r="T172" s="15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0" t="s">
        <v>140</v>
      </c>
      <c r="AT172" s="160" t="s">
        <v>136</v>
      </c>
      <c r="AU172" s="160" t="s">
        <v>83</v>
      </c>
      <c r="AY172" s="17" t="s">
        <v>133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81</v>
      </c>
      <c r="BK172" s="161">
        <f>ROUND(I172*H172,2)</f>
        <v>0</v>
      </c>
      <c r="BL172" s="17" t="s">
        <v>140</v>
      </c>
      <c r="BM172" s="160" t="s">
        <v>401</v>
      </c>
    </row>
    <row r="173" spans="1:65" s="2" customFormat="1">
      <c r="A173" s="32"/>
      <c r="B173" s="33"/>
      <c r="C173" s="32"/>
      <c r="D173" s="162" t="s">
        <v>142</v>
      </c>
      <c r="E173" s="32"/>
      <c r="F173" s="163" t="s">
        <v>630</v>
      </c>
      <c r="G173" s="32"/>
      <c r="H173" s="32"/>
      <c r="I173" s="164"/>
      <c r="J173" s="32"/>
      <c r="K173" s="32"/>
      <c r="L173" s="33"/>
      <c r="M173" s="165"/>
      <c r="N173" s="166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142</v>
      </c>
      <c r="AU173" s="17" t="s">
        <v>83</v>
      </c>
    </row>
    <row r="174" spans="1:65" s="2" customFormat="1" ht="21.75" customHeight="1">
      <c r="A174" s="32"/>
      <c r="B174" s="148"/>
      <c r="C174" s="149" t="s">
        <v>264</v>
      </c>
      <c r="D174" s="149" t="s">
        <v>136</v>
      </c>
      <c r="E174" s="150" t="s">
        <v>631</v>
      </c>
      <c r="F174" s="151" t="s">
        <v>632</v>
      </c>
      <c r="G174" s="152" t="s">
        <v>237</v>
      </c>
      <c r="H174" s="153">
        <v>200</v>
      </c>
      <c r="I174" s="154"/>
      <c r="J174" s="155">
        <f>ROUND(I174*H174,2)</f>
        <v>0</v>
      </c>
      <c r="K174" s="151" t="s">
        <v>1</v>
      </c>
      <c r="L174" s="33"/>
      <c r="M174" s="156" t="s">
        <v>1</v>
      </c>
      <c r="N174" s="157" t="s">
        <v>40</v>
      </c>
      <c r="O174" s="58"/>
      <c r="P174" s="158">
        <f>O174*H174</f>
        <v>0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0" t="s">
        <v>140</v>
      </c>
      <c r="AT174" s="160" t="s">
        <v>136</v>
      </c>
      <c r="AU174" s="160" t="s">
        <v>83</v>
      </c>
      <c r="AY174" s="17" t="s">
        <v>133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17" t="s">
        <v>81</v>
      </c>
      <c r="BK174" s="161">
        <f>ROUND(I174*H174,2)</f>
        <v>0</v>
      </c>
      <c r="BL174" s="17" t="s">
        <v>140</v>
      </c>
      <c r="BM174" s="160" t="s">
        <v>416</v>
      </c>
    </row>
    <row r="175" spans="1:65" s="2" customFormat="1">
      <c r="A175" s="32"/>
      <c r="B175" s="33"/>
      <c r="C175" s="32"/>
      <c r="D175" s="162" t="s">
        <v>142</v>
      </c>
      <c r="E175" s="32"/>
      <c r="F175" s="163" t="s">
        <v>632</v>
      </c>
      <c r="G175" s="32"/>
      <c r="H175" s="32"/>
      <c r="I175" s="164"/>
      <c r="J175" s="32"/>
      <c r="K175" s="32"/>
      <c r="L175" s="33"/>
      <c r="M175" s="165"/>
      <c r="N175" s="166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142</v>
      </c>
      <c r="AU175" s="17" t="s">
        <v>83</v>
      </c>
    </row>
    <row r="176" spans="1:65" s="2" customFormat="1" ht="21.75" customHeight="1">
      <c r="A176" s="32"/>
      <c r="B176" s="148"/>
      <c r="C176" s="149" t="s">
        <v>270</v>
      </c>
      <c r="D176" s="149" t="s">
        <v>136</v>
      </c>
      <c r="E176" s="150" t="s">
        <v>633</v>
      </c>
      <c r="F176" s="151" t="s">
        <v>634</v>
      </c>
      <c r="G176" s="152" t="s">
        <v>237</v>
      </c>
      <c r="H176" s="153">
        <v>150</v>
      </c>
      <c r="I176" s="154"/>
      <c r="J176" s="155">
        <f>ROUND(I176*H176,2)</f>
        <v>0</v>
      </c>
      <c r="K176" s="151" t="s">
        <v>1</v>
      </c>
      <c r="L176" s="33"/>
      <c r="M176" s="156" t="s">
        <v>1</v>
      </c>
      <c r="N176" s="157" t="s">
        <v>40</v>
      </c>
      <c r="O176" s="58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0" t="s">
        <v>140</v>
      </c>
      <c r="AT176" s="160" t="s">
        <v>136</v>
      </c>
      <c r="AU176" s="160" t="s">
        <v>83</v>
      </c>
      <c r="AY176" s="17" t="s">
        <v>133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7" t="s">
        <v>81</v>
      </c>
      <c r="BK176" s="161">
        <f>ROUND(I176*H176,2)</f>
        <v>0</v>
      </c>
      <c r="BL176" s="17" t="s">
        <v>140</v>
      </c>
      <c r="BM176" s="160" t="s">
        <v>446</v>
      </c>
    </row>
    <row r="177" spans="1:65" s="2" customFormat="1">
      <c r="A177" s="32"/>
      <c r="B177" s="33"/>
      <c r="C177" s="32"/>
      <c r="D177" s="162" t="s">
        <v>142</v>
      </c>
      <c r="E177" s="32"/>
      <c r="F177" s="163" t="s">
        <v>634</v>
      </c>
      <c r="G177" s="32"/>
      <c r="H177" s="32"/>
      <c r="I177" s="164"/>
      <c r="J177" s="32"/>
      <c r="K177" s="32"/>
      <c r="L177" s="33"/>
      <c r="M177" s="165"/>
      <c r="N177" s="166"/>
      <c r="O177" s="58"/>
      <c r="P177" s="58"/>
      <c r="Q177" s="58"/>
      <c r="R177" s="58"/>
      <c r="S177" s="58"/>
      <c r="T177" s="5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142</v>
      </c>
      <c r="AU177" s="17" t="s">
        <v>83</v>
      </c>
    </row>
    <row r="178" spans="1:65" s="2" customFormat="1" ht="21.75" customHeight="1">
      <c r="A178" s="32"/>
      <c r="B178" s="148"/>
      <c r="C178" s="149" t="s">
        <v>279</v>
      </c>
      <c r="D178" s="149" t="s">
        <v>136</v>
      </c>
      <c r="E178" s="150" t="s">
        <v>635</v>
      </c>
      <c r="F178" s="151" t="s">
        <v>636</v>
      </c>
      <c r="G178" s="152" t="s">
        <v>237</v>
      </c>
      <c r="H178" s="153">
        <v>30</v>
      </c>
      <c r="I178" s="154"/>
      <c r="J178" s="155">
        <f>ROUND(I178*H178,2)</f>
        <v>0</v>
      </c>
      <c r="K178" s="151" t="s">
        <v>1</v>
      </c>
      <c r="L178" s="33"/>
      <c r="M178" s="156" t="s">
        <v>1</v>
      </c>
      <c r="N178" s="157" t="s">
        <v>40</v>
      </c>
      <c r="O178" s="58"/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0" t="s">
        <v>140</v>
      </c>
      <c r="AT178" s="160" t="s">
        <v>136</v>
      </c>
      <c r="AU178" s="160" t="s">
        <v>83</v>
      </c>
      <c r="AY178" s="17" t="s">
        <v>133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7" t="s">
        <v>81</v>
      </c>
      <c r="BK178" s="161">
        <f>ROUND(I178*H178,2)</f>
        <v>0</v>
      </c>
      <c r="BL178" s="17" t="s">
        <v>140</v>
      </c>
      <c r="BM178" s="160" t="s">
        <v>456</v>
      </c>
    </row>
    <row r="179" spans="1:65" s="2" customFormat="1">
      <c r="A179" s="32"/>
      <c r="B179" s="33"/>
      <c r="C179" s="32"/>
      <c r="D179" s="162" t="s">
        <v>142</v>
      </c>
      <c r="E179" s="32"/>
      <c r="F179" s="163" t="s">
        <v>636</v>
      </c>
      <c r="G179" s="32"/>
      <c r="H179" s="32"/>
      <c r="I179" s="164"/>
      <c r="J179" s="32"/>
      <c r="K179" s="32"/>
      <c r="L179" s="33"/>
      <c r="M179" s="165"/>
      <c r="N179" s="166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142</v>
      </c>
      <c r="AU179" s="17" t="s">
        <v>83</v>
      </c>
    </row>
    <row r="180" spans="1:65" s="2" customFormat="1" ht="21.75" customHeight="1">
      <c r="A180" s="32"/>
      <c r="B180" s="148"/>
      <c r="C180" s="149" t="s">
        <v>283</v>
      </c>
      <c r="D180" s="149" t="s">
        <v>136</v>
      </c>
      <c r="E180" s="150" t="s">
        <v>637</v>
      </c>
      <c r="F180" s="151" t="s">
        <v>638</v>
      </c>
      <c r="G180" s="152" t="s">
        <v>237</v>
      </c>
      <c r="H180" s="153">
        <v>40</v>
      </c>
      <c r="I180" s="154"/>
      <c r="J180" s="155">
        <f>ROUND(I180*H180,2)</f>
        <v>0</v>
      </c>
      <c r="K180" s="151" t="s">
        <v>1</v>
      </c>
      <c r="L180" s="33"/>
      <c r="M180" s="156" t="s">
        <v>1</v>
      </c>
      <c r="N180" s="157" t="s">
        <v>40</v>
      </c>
      <c r="O180" s="58"/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0" t="s">
        <v>140</v>
      </c>
      <c r="AT180" s="160" t="s">
        <v>136</v>
      </c>
      <c r="AU180" s="160" t="s">
        <v>83</v>
      </c>
      <c r="AY180" s="17" t="s">
        <v>133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81</v>
      </c>
      <c r="BK180" s="161">
        <f>ROUND(I180*H180,2)</f>
        <v>0</v>
      </c>
      <c r="BL180" s="17" t="s">
        <v>140</v>
      </c>
      <c r="BM180" s="160" t="s">
        <v>468</v>
      </c>
    </row>
    <row r="181" spans="1:65" s="2" customFormat="1">
      <c r="A181" s="32"/>
      <c r="B181" s="33"/>
      <c r="C181" s="32"/>
      <c r="D181" s="162" t="s">
        <v>142</v>
      </c>
      <c r="E181" s="32"/>
      <c r="F181" s="163" t="s">
        <v>638</v>
      </c>
      <c r="G181" s="32"/>
      <c r="H181" s="32"/>
      <c r="I181" s="164"/>
      <c r="J181" s="32"/>
      <c r="K181" s="32"/>
      <c r="L181" s="33"/>
      <c r="M181" s="165"/>
      <c r="N181" s="166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142</v>
      </c>
      <c r="AU181" s="17" t="s">
        <v>83</v>
      </c>
    </row>
    <row r="182" spans="1:65" s="2" customFormat="1" ht="21.75" customHeight="1">
      <c r="A182" s="32"/>
      <c r="B182" s="148"/>
      <c r="C182" s="149" t="s">
        <v>287</v>
      </c>
      <c r="D182" s="149" t="s">
        <v>136</v>
      </c>
      <c r="E182" s="150" t="s">
        <v>639</v>
      </c>
      <c r="F182" s="151" t="s">
        <v>640</v>
      </c>
      <c r="G182" s="152" t="s">
        <v>237</v>
      </c>
      <c r="H182" s="153">
        <v>50</v>
      </c>
      <c r="I182" s="154"/>
      <c r="J182" s="155">
        <f>ROUND(I182*H182,2)</f>
        <v>0</v>
      </c>
      <c r="K182" s="151" t="s">
        <v>1</v>
      </c>
      <c r="L182" s="33"/>
      <c r="M182" s="156" t="s">
        <v>1</v>
      </c>
      <c r="N182" s="157" t="s">
        <v>40</v>
      </c>
      <c r="O182" s="58"/>
      <c r="P182" s="158">
        <f>O182*H182</f>
        <v>0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0" t="s">
        <v>140</v>
      </c>
      <c r="AT182" s="160" t="s">
        <v>136</v>
      </c>
      <c r="AU182" s="160" t="s">
        <v>83</v>
      </c>
      <c r="AY182" s="17" t="s">
        <v>133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7" t="s">
        <v>81</v>
      </c>
      <c r="BK182" s="161">
        <f>ROUND(I182*H182,2)</f>
        <v>0</v>
      </c>
      <c r="BL182" s="17" t="s">
        <v>140</v>
      </c>
      <c r="BM182" s="160" t="s">
        <v>482</v>
      </c>
    </row>
    <row r="183" spans="1:65" s="2" customFormat="1">
      <c r="A183" s="32"/>
      <c r="B183" s="33"/>
      <c r="C183" s="32"/>
      <c r="D183" s="162" t="s">
        <v>142</v>
      </c>
      <c r="E183" s="32"/>
      <c r="F183" s="163" t="s">
        <v>640</v>
      </c>
      <c r="G183" s="32"/>
      <c r="H183" s="32"/>
      <c r="I183" s="164"/>
      <c r="J183" s="32"/>
      <c r="K183" s="32"/>
      <c r="L183" s="33"/>
      <c r="M183" s="165"/>
      <c r="N183" s="166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142</v>
      </c>
      <c r="AU183" s="17" t="s">
        <v>83</v>
      </c>
    </row>
    <row r="184" spans="1:65" s="2" customFormat="1" ht="21.75" customHeight="1">
      <c r="A184" s="32"/>
      <c r="B184" s="148"/>
      <c r="C184" s="149" t="s">
        <v>297</v>
      </c>
      <c r="D184" s="149" t="s">
        <v>136</v>
      </c>
      <c r="E184" s="150" t="s">
        <v>641</v>
      </c>
      <c r="F184" s="151" t="s">
        <v>642</v>
      </c>
      <c r="G184" s="152" t="s">
        <v>237</v>
      </c>
      <c r="H184" s="153">
        <v>100</v>
      </c>
      <c r="I184" s="154"/>
      <c r="J184" s="155">
        <f>ROUND(I184*H184,2)</f>
        <v>0</v>
      </c>
      <c r="K184" s="151" t="s">
        <v>1</v>
      </c>
      <c r="L184" s="33"/>
      <c r="M184" s="156" t="s">
        <v>1</v>
      </c>
      <c r="N184" s="157" t="s">
        <v>40</v>
      </c>
      <c r="O184" s="58"/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0" t="s">
        <v>140</v>
      </c>
      <c r="AT184" s="160" t="s">
        <v>136</v>
      </c>
      <c r="AU184" s="160" t="s">
        <v>83</v>
      </c>
      <c r="AY184" s="17" t="s">
        <v>133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7" t="s">
        <v>81</v>
      </c>
      <c r="BK184" s="161">
        <f>ROUND(I184*H184,2)</f>
        <v>0</v>
      </c>
      <c r="BL184" s="17" t="s">
        <v>140</v>
      </c>
      <c r="BM184" s="160" t="s">
        <v>495</v>
      </c>
    </row>
    <row r="185" spans="1:65" s="2" customFormat="1">
      <c r="A185" s="32"/>
      <c r="B185" s="33"/>
      <c r="C185" s="32"/>
      <c r="D185" s="162" t="s">
        <v>142</v>
      </c>
      <c r="E185" s="32"/>
      <c r="F185" s="163" t="s">
        <v>642</v>
      </c>
      <c r="G185" s="32"/>
      <c r="H185" s="32"/>
      <c r="I185" s="164"/>
      <c r="J185" s="32"/>
      <c r="K185" s="32"/>
      <c r="L185" s="33"/>
      <c r="M185" s="165"/>
      <c r="N185" s="166"/>
      <c r="O185" s="58"/>
      <c r="P185" s="58"/>
      <c r="Q185" s="58"/>
      <c r="R185" s="58"/>
      <c r="S185" s="58"/>
      <c r="T185" s="5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142</v>
      </c>
      <c r="AU185" s="17" t="s">
        <v>83</v>
      </c>
    </row>
    <row r="186" spans="1:65" s="2" customFormat="1" ht="21.75" customHeight="1">
      <c r="A186" s="32"/>
      <c r="B186" s="148"/>
      <c r="C186" s="149" t="s">
        <v>303</v>
      </c>
      <c r="D186" s="149" t="s">
        <v>136</v>
      </c>
      <c r="E186" s="150" t="s">
        <v>643</v>
      </c>
      <c r="F186" s="151" t="s">
        <v>644</v>
      </c>
      <c r="G186" s="152" t="s">
        <v>237</v>
      </c>
      <c r="H186" s="153">
        <v>120</v>
      </c>
      <c r="I186" s="154"/>
      <c r="J186" s="155">
        <f>ROUND(I186*H186,2)</f>
        <v>0</v>
      </c>
      <c r="K186" s="151" t="s">
        <v>1</v>
      </c>
      <c r="L186" s="33"/>
      <c r="M186" s="156" t="s">
        <v>1</v>
      </c>
      <c r="N186" s="157" t="s">
        <v>40</v>
      </c>
      <c r="O186" s="58"/>
      <c r="P186" s="158">
        <f>O186*H186</f>
        <v>0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0" t="s">
        <v>140</v>
      </c>
      <c r="AT186" s="160" t="s">
        <v>136</v>
      </c>
      <c r="AU186" s="160" t="s">
        <v>83</v>
      </c>
      <c r="AY186" s="17" t="s">
        <v>133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7" t="s">
        <v>81</v>
      </c>
      <c r="BK186" s="161">
        <f>ROUND(I186*H186,2)</f>
        <v>0</v>
      </c>
      <c r="BL186" s="17" t="s">
        <v>140</v>
      </c>
      <c r="BM186" s="160" t="s">
        <v>511</v>
      </c>
    </row>
    <row r="187" spans="1:65" s="2" customFormat="1">
      <c r="A187" s="32"/>
      <c r="B187" s="33"/>
      <c r="C187" s="32"/>
      <c r="D187" s="162" t="s">
        <v>142</v>
      </c>
      <c r="E187" s="32"/>
      <c r="F187" s="163" t="s">
        <v>644</v>
      </c>
      <c r="G187" s="32"/>
      <c r="H187" s="32"/>
      <c r="I187" s="164"/>
      <c r="J187" s="32"/>
      <c r="K187" s="32"/>
      <c r="L187" s="33"/>
      <c r="M187" s="165"/>
      <c r="N187" s="166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142</v>
      </c>
      <c r="AU187" s="17" t="s">
        <v>83</v>
      </c>
    </row>
    <row r="188" spans="1:65" s="2" customFormat="1" ht="21.75" customHeight="1">
      <c r="A188" s="32"/>
      <c r="B188" s="148"/>
      <c r="C188" s="149" t="s">
        <v>317</v>
      </c>
      <c r="D188" s="149" t="s">
        <v>136</v>
      </c>
      <c r="E188" s="150" t="s">
        <v>645</v>
      </c>
      <c r="F188" s="151" t="s">
        <v>646</v>
      </c>
      <c r="G188" s="152" t="s">
        <v>237</v>
      </c>
      <c r="H188" s="153">
        <v>80</v>
      </c>
      <c r="I188" s="154"/>
      <c r="J188" s="155">
        <f>ROUND(I188*H188,2)</f>
        <v>0</v>
      </c>
      <c r="K188" s="151" t="s">
        <v>1</v>
      </c>
      <c r="L188" s="33"/>
      <c r="M188" s="156" t="s">
        <v>1</v>
      </c>
      <c r="N188" s="157" t="s">
        <v>40</v>
      </c>
      <c r="O188" s="58"/>
      <c r="P188" s="158">
        <f>O188*H188</f>
        <v>0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0" t="s">
        <v>140</v>
      </c>
      <c r="AT188" s="160" t="s">
        <v>136</v>
      </c>
      <c r="AU188" s="160" t="s">
        <v>83</v>
      </c>
      <c r="AY188" s="17" t="s">
        <v>133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7" t="s">
        <v>81</v>
      </c>
      <c r="BK188" s="161">
        <f>ROUND(I188*H188,2)</f>
        <v>0</v>
      </c>
      <c r="BL188" s="17" t="s">
        <v>140</v>
      </c>
      <c r="BM188" s="160" t="s">
        <v>526</v>
      </c>
    </row>
    <row r="189" spans="1:65" s="2" customFormat="1">
      <c r="A189" s="32"/>
      <c r="B189" s="33"/>
      <c r="C189" s="32"/>
      <c r="D189" s="162" t="s">
        <v>142</v>
      </c>
      <c r="E189" s="32"/>
      <c r="F189" s="163" t="s">
        <v>646</v>
      </c>
      <c r="G189" s="32"/>
      <c r="H189" s="32"/>
      <c r="I189" s="164"/>
      <c r="J189" s="32"/>
      <c r="K189" s="32"/>
      <c r="L189" s="33"/>
      <c r="M189" s="165"/>
      <c r="N189" s="166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142</v>
      </c>
      <c r="AU189" s="17" t="s">
        <v>83</v>
      </c>
    </row>
    <row r="190" spans="1:65" s="2" customFormat="1" ht="21.75" customHeight="1">
      <c r="A190" s="32"/>
      <c r="B190" s="148"/>
      <c r="C190" s="149" t="s">
        <v>327</v>
      </c>
      <c r="D190" s="149" t="s">
        <v>136</v>
      </c>
      <c r="E190" s="150" t="s">
        <v>647</v>
      </c>
      <c r="F190" s="151" t="s">
        <v>648</v>
      </c>
      <c r="G190" s="152" t="s">
        <v>237</v>
      </c>
      <c r="H190" s="153">
        <v>20</v>
      </c>
      <c r="I190" s="154"/>
      <c r="J190" s="155">
        <f>ROUND(I190*H190,2)</f>
        <v>0</v>
      </c>
      <c r="K190" s="151" t="s">
        <v>1</v>
      </c>
      <c r="L190" s="33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0" t="s">
        <v>140</v>
      </c>
      <c r="AT190" s="160" t="s">
        <v>136</v>
      </c>
      <c r="AU190" s="160" t="s">
        <v>83</v>
      </c>
      <c r="AY190" s="17" t="s">
        <v>133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7" t="s">
        <v>81</v>
      </c>
      <c r="BK190" s="161">
        <f>ROUND(I190*H190,2)</f>
        <v>0</v>
      </c>
      <c r="BL190" s="17" t="s">
        <v>140</v>
      </c>
      <c r="BM190" s="160" t="s">
        <v>537</v>
      </c>
    </row>
    <row r="191" spans="1:65" s="2" customFormat="1">
      <c r="A191" s="32"/>
      <c r="B191" s="33"/>
      <c r="C191" s="32"/>
      <c r="D191" s="162" t="s">
        <v>142</v>
      </c>
      <c r="E191" s="32"/>
      <c r="F191" s="163" t="s">
        <v>648</v>
      </c>
      <c r="G191" s="32"/>
      <c r="H191" s="32"/>
      <c r="I191" s="164"/>
      <c r="J191" s="32"/>
      <c r="K191" s="32"/>
      <c r="L191" s="33"/>
      <c r="M191" s="165"/>
      <c r="N191" s="166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142</v>
      </c>
      <c r="AU191" s="17" t="s">
        <v>83</v>
      </c>
    </row>
    <row r="192" spans="1:65" s="2" customFormat="1" ht="33" customHeight="1">
      <c r="A192" s="32"/>
      <c r="B192" s="148"/>
      <c r="C192" s="149" t="s">
        <v>333</v>
      </c>
      <c r="D192" s="149" t="s">
        <v>136</v>
      </c>
      <c r="E192" s="150" t="s">
        <v>649</v>
      </c>
      <c r="F192" s="151" t="s">
        <v>650</v>
      </c>
      <c r="G192" s="152" t="s">
        <v>237</v>
      </c>
      <c r="H192" s="153">
        <v>300</v>
      </c>
      <c r="I192" s="154"/>
      <c r="J192" s="155">
        <f>ROUND(I192*H192,2)</f>
        <v>0</v>
      </c>
      <c r="K192" s="151" t="s">
        <v>1</v>
      </c>
      <c r="L192" s="33"/>
      <c r="M192" s="156" t="s">
        <v>1</v>
      </c>
      <c r="N192" s="157" t="s">
        <v>40</v>
      </c>
      <c r="O192" s="58"/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0" t="s">
        <v>140</v>
      </c>
      <c r="AT192" s="160" t="s">
        <v>136</v>
      </c>
      <c r="AU192" s="160" t="s">
        <v>83</v>
      </c>
      <c r="AY192" s="17" t="s">
        <v>133</v>
      </c>
      <c r="BE192" s="161">
        <f>IF(N192="základní",J192,0)</f>
        <v>0</v>
      </c>
      <c r="BF192" s="161">
        <f>IF(N192="snížená",J192,0)</f>
        <v>0</v>
      </c>
      <c r="BG192" s="161">
        <f>IF(N192="zákl. přenesená",J192,0)</f>
        <v>0</v>
      </c>
      <c r="BH192" s="161">
        <f>IF(N192="sníž. přenesená",J192,0)</f>
        <v>0</v>
      </c>
      <c r="BI192" s="161">
        <f>IF(N192="nulová",J192,0)</f>
        <v>0</v>
      </c>
      <c r="BJ192" s="17" t="s">
        <v>81</v>
      </c>
      <c r="BK192" s="161">
        <f>ROUND(I192*H192,2)</f>
        <v>0</v>
      </c>
      <c r="BL192" s="17" t="s">
        <v>140</v>
      </c>
      <c r="BM192" s="160" t="s">
        <v>549</v>
      </c>
    </row>
    <row r="193" spans="1:65" s="2" customFormat="1" ht="19.5">
      <c r="A193" s="32"/>
      <c r="B193" s="33"/>
      <c r="C193" s="32"/>
      <c r="D193" s="162" t="s">
        <v>142</v>
      </c>
      <c r="E193" s="32"/>
      <c r="F193" s="163" t="s">
        <v>650</v>
      </c>
      <c r="G193" s="32"/>
      <c r="H193" s="32"/>
      <c r="I193" s="164"/>
      <c r="J193" s="32"/>
      <c r="K193" s="32"/>
      <c r="L193" s="33"/>
      <c r="M193" s="165"/>
      <c r="N193" s="166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142</v>
      </c>
      <c r="AU193" s="17" t="s">
        <v>83</v>
      </c>
    </row>
    <row r="194" spans="1:65" s="2" customFormat="1" ht="16.5" customHeight="1">
      <c r="A194" s="32"/>
      <c r="B194" s="148"/>
      <c r="C194" s="149" t="s">
        <v>345</v>
      </c>
      <c r="D194" s="149" t="s">
        <v>136</v>
      </c>
      <c r="E194" s="150" t="s">
        <v>651</v>
      </c>
      <c r="F194" s="151" t="s">
        <v>652</v>
      </c>
      <c r="G194" s="152" t="s">
        <v>237</v>
      </c>
      <c r="H194" s="153">
        <v>100</v>
      </c>
      <c r="I194" s="154"/>
      <c r="J194" s="155">
        <f>ROUND(I194*H194,2)</f>
        <v>0</v>
      </c>
      <c r="K194" s="151" t="s">
        <v>1</v>
      </c>
      <c r="L194" s="33"/>
      <c r="M194" s="156" t="s">
        <v>1</v>
      </c>
      <c r="N194" s="157" t="s">
        <v>40</v>
      </c>
      <c r="O194" s="58"/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0" t="s">
        <v>140</v>
      </c>
      <c r="AT194" s="160" t="s">
        <v>136</v>
      </c>
      <c r="AU194" s="160" t="s">
        <v>83</v>
      </c>
      <c r="AY194" s="17" t="s">
        <v>133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7" t="s">
        <v>81</v>
      </c>
      <c r="BK194" s="161">
        <f>ROUND(I194*H194,2)</f>
        <v>0</v>
      </c>
      <c r="BL194" s="17" t="s">
        <v>140</v>
      </c>
      <c r="BM194" s="160" t="s">
        <v>562</v>
      </c>
    </row>
    <row r="195" spans="1:65" s="2" customFormat="1">
      <c r="A195" s="32"/>
      <c r="B195" s="33"/>
      <c r="C195" s="32"/>
      <c r="D195" s="162" t="s">
        <v>142</v>
      </c>
      <c r="E195" s="32"/>
      <c r="F195" s="163" t="s">
        <v>652</v>
      </c>
      <c r="G195" s="32"/>
      <c r="H195" s="32"/>
      <c r="I195" s="164"/>
      <c r="J195" s="32"/>
      <c r="K195" s="32"/>
      <c r="L195" s="33"/>
      <c r="M195" s="165"/>
      <c r="N195" s="166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142</v>
      </c>
      <c r="AU195" s="17" t="s">
        <v>83</v>
      </c>
    </row>
    <row r="196" spans="1:65" s="2" customFormat="1" ht="16.5" customHeight="1">
      <c r="A196" s="32"/>
      <c r="B196" s="148"/>
      <c r="C196" s="149" t="s">
        <v>368</v>
      </c>
      <c r="D196" s="149" t="s">
        <v>136</v>
      </c>
      <c r="E196" s="150" t="s">
        <v>653</v>
      </c>
      <c r="F196" s="151" t="s">
        <v>654</v>
      </c>
      <c r="G196" s="152" t="s">
        <v>237</v>
      </c>
      <c r="H196" s="153">
        <v>50</v>
      </c>
      <c r="I196" s="154"/>
      <c r="J196" s="155">
        <f>ROUND(I196*H196,2)</f>
        <v>0</v>
      </c>
      <c r="K196" s="151" t="s">
        <v>1</v>
      </c>
      <c r="L196" s="33"/>
      <c r="M196" s="156" t="s">
        <v>1</v>
      </c>
      <c r="N196" s="157" t="s">
        <v>40</v>
      </c>
      <c r="O196" s="58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0" t="s">
        <v>140</v>
      </c>
      <c r="AT196" s="160" t="s">
        <v>136</v>
      </c>
      <c r="AU196" s="160" t="s">
        <v>83</v>
      </c>
      <c r="AY196" s="17" t="s">
        <v>133</v>
      </c>
      <c r="BE196" s="161">
        <f>IF(N196="základní",J196,0)</f>
        <v>0</v>
      </c>
      <c r="BF196" s="161">
        <f>IF(N196="snížená",J196,0)</f>
        <v>0</v>
      </c>
      <c r="BG196" s="161">
        <f>IF(N196="zákl. přenesená",J196,0)</f>
        <v>0</v>
      </c>
      <c r="BH196" s="161">
        <f>IF(N196="sníž. přenesená",J196,0)</f>
        <v>0</v>
      </c>
      <c r="BI196" s="161">
        <f>IF(N196="nulová",J196,0)</f>
        <v>0</v>
      </c>
      <c r="BJ196" s="17" t="s">
        <v>81</v>
      </c>
      <c r="BK196" s="161">
        <f>ROUND(I196*H196,2)</f>
        <v>0</v>
      </c>
      <c r="BL196" s="17" t="s">
        <v>140</v>
      </c>
      <c r="BM196" s="160" t="s">
        <v>574</v>
      </c>
    </row>
    <row r="197" spans="1:65" s="2" customFormat="1">
      <c r="A197" s="32"/>
      <c r="B197" s="33"/>
      <c r="C197" s="32"/>
      <c r="D197" s="162" t="s">
        <v>142</v>
      </c>
      <c r="E197" s="32"/>
      <c r="F197" s="163" t="s">
        <v>654</v>
      </c>
      <c r="G197" s="32"/>
      <c r="H197" s="32"/>
      <c r="I197" s="164"/>
      <c r="J197" s="32"/>
      <c r="K197" s="32"/>
      <c r="L197" s="33"/>
      <c r="M197" s="165"/>
      <c r="N197" s="166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142</v>
      </c>
      <c r="AU197" s="17" t="s">
        <v>83</v>
      </c>
    </row>
    <row r="198" spans="1:65" s="2" customFormat="1" ht="16.5" customHeight="1">
      <c r="A198" s="32"/>
      <c r="B198" s="148"/>
      <c r="C198" s="149" t="s">
        <v>376</v>
      </c>
      <c r="D198" s="149" t="s">
        <v>136</v>
      </c>
      <c r="E198" s="150" t="s">
        <v>655</v>
      </c>
      <c r="F198" s="151" t="s">
        <v>656</v>
      </c>
      <c r="G198" s="152" t="s">
        <v>237</v>
      </c>
      <c r="H198" s="153">
        <v>80</v>
      </c>
      <c r="I198" s="154"/>
      <c r="J198" s="155">
        <f>ROUND(I198*H198,2)</f>
        <v>0</v>
      </c>
      <c r="K198" s="151" t="s">
        <v>1</v>
      </c>
      <c r="L198" s="33"/>
      <c r="M198" s="156" t="s">
        <v>1</v>
      </c>
      <c r="N198" s="157" t="s">
        <v>40</v>
      </c>
      <c r="O198" s="58"/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0" t="s">
        <v>140</v>
      </c>
      <c r="AT198" s="160" t="s">
        <v>136</v>
      </c>
      <c r="AU198" s="160" t="s">
        <v>83</v>
      </c>
      <c r="AY198" s="17" t="s">
        <v>133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81</v>
      </c>
      <c r="BK198" s="161">
        <f>ROUND(I198*H198,2)</f>
        <v>0</v>
      </c>
      <c r="BL198" s="17" t="s">
        <v>140</v>
      </c>
      <c r="BM198" s="160" t="s">
        <v>657</v>
      </c>
    </row>
    <row r="199" spans="1:65" s="2" customFormat="1">
      <c r="A199" s="32"/>
      <c r="B199" s="33"/>
      <c r="C199" s="32"/>
      <c r="D199" s="162" t="s">
        <v>142</v>
      </c>
      <c r="E199" s="32"/>
      <c r="F199" s="163" t="s">
        <v>656</v>
      </c>
      <c r="G199" s="32"/>
      <c r="H199" s="32"/>
      <c r="I199" s="164"/>
      <c r="J199" s="32"/>
      <c r="K199" s="32"/>
      <c r="L199" s="33"/>
      <c r="M199" s="165"/>
      <c r="N199" s="166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142</v>
      </c>
      <c r="AU199" s="17" t="s">
        <v>83</v>
      </c>
    </row>
    <row r="200" spans="1:65" s="2" customFormat="1" ht="24.2" customHeight="1">
      <c r="A200" s="32"/>
      <c r="B200" s="148"/>
      <c r="C200" s="149" t="s">
        <v>383</v>
      </c>
      <c r="D200" s="149" t="s">
        <v>136</v>
      </c>
      <c r="E200" s="150" t="s">
        <v>658</v>
      </c>
      <c r="F200" s="151" t="s">
        <v>659</v>
      </c>
      <c r="G200" s="152" t="s">
        <v>290</v>
      </c>
      <c r="H200" s="153">
        <v>1</v>
      </c>
      <c r="I200" s="154"/>
      <c r="J200" s="155">
        <f>ROUND(I200*H200,2)</f>
        <v>0</v>
      </c>
      <c r="K200" s="151" t="s">
        <v>1</v>
      </c>
      <c r="L200" s="33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0" t="s">
        <v>140</v>
      </c>
      <c r="AT200" s="160" t="s">
        <v>136</v>
      </c>
      <c r="AU200" s="160" t="s">
        <v>83</v>
      </c>
      <c r="AY200" s="17" t="s">
        <v>133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7" t="s">
        <v>81</v>
      </c>
      <c r="BK200" s="161">
        <f>ROUND(I200*H200,2)</f>
        <v>0</v>
      </c>
      <c r="BL200" s="17" t="s">
        <v>140</v>
      </c>
      <c r="BM200" s="160" t="s">
        <v>660</v>
      </c>
    </row>
    <row r="201" spans="1:65" s="2" customFormat="1" ht="19.5">
      <c r="A201" s="32"/>
      <c r="B201" s="33"/>
      <c r="C201" s="32"/>
      <c r="D201" s="162" t="s">
        <v>142</v>
      </c>
      <c r="E201" s="32"/>
      <c r="F201" s="163" t="s">
        <v>659</v>
      </c>
      <c r="G201" s="32"/>
      <c r="H201" s="32"/>
      <c r="I201" s="164"/>
      <c r="J201" s="32"/>
      <c r="K201" s="32"/>
      <c r="L201" s="33"/>
      <c r="M201" s="165"/>
      <c r="N201" s="166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142</v>
      </c>
      <c r="AU201" s="17" t="s">
        <v>83</v>
      </c>
    </row>
    <row r="202" spans="1:65" s="2" customFormat="1" ht="24.2" customHeight="1">
      <c r="A202" s="32"/>
      <c r="B202" s="148"/>
      <c r="C202" s="149" t="s">
        <v>391</v>
      </c>
      <c r="D202" s="149" t="s">
        <v>136</v>
      </c>
      <c r="E202" s="150" t="s">
        <v>661</v>
      </c>
      <c r="F202" s="151" t="s">
        <v>662</v>
      </c>
      <c r="G202" s="152" t="s">
        <v>290</v>
      </c>
      <c r="H202" s="153">
        <v>1</v>
      </c>
      <c r="I202" s="154"/>
      <c r="J202" s="155">
        <f>ROUND(I202*H202,2)</f>
        <v>0</v>
      </c>
      <c r="K202" s="151" t="s">
        <v>1</v>
      </c>
      <c r="L202" s="33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0" t="s">
        <v>140</v>
      </c>
      <c r="AT202" s="160" t="s">
        <v>136</v>
      </c>
      <c r="AU202" s="160" t="s">
        <v>83</v>
      </c>
      <c r="AY202" s="17" t="s">
        <v>133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7" t="s">
        <v>81</v>
      </c>
      <c r="BK202" s="161">
        <f>ROUND(I202*H202,2)</f>
        <v>0</v>
      </c>
      <c r="BL202" s="17" t="s">
        <v>140</v>
      </c>
      <c r="BM202" s="160" t="s">
        <v>663</v>
      </c>
    </row>
    <row r="203" spans="1:65" s="2" customFormat="1">
      <c r="A203" s="32"/>
      <c r="B203" s="33"/>
      <c r="C203" s="32"/>
      <c r="D203" s="162" t="s">
        <v>142</v>
      </c>
      <c r="E203" s="32"/>
      <c r="F203" s="163" t="s">
        <v>662</v>
      </c>
      <c r="G203" s="32"/>
      <c r="H203" s="32"/>
      <c r="I203" s="164"/>
      <c r="J203" s="32"/>
      <c r="K203" s="32"/>
      <c r="L203" s="33"/>
      <c r="M203" s="165"/>
      <c r="N203" s="166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142</v>
      </c>
      <c r="AU203" s="17" t="s">
        <v>83</v>
      </c>
    </row>
    <row r="204" spans="1:65" s="2" customFormat="1" ht="24.2" customHeight="1">
      <c r="A204" s="32"/>
      <c r="B204" s="148"/>
      <c r="C204" s="149" t="s">
        <v>396</v>
      </c>
      <c r="D204" s="149" t="s">
        <v>136</v>
      </c>
      <c r="E204" s="150" t="s">
        <v>664</v>
      </c>
      <c r="F204" s="151" t="s">
        <v>665</v>
      </c>
      <c r="G204" s="152" t="s">
        <v>290</v>
      </c>
      <c r="H204" s="153">
        <v>2</v>
      </c>
      <c r="I204" s="154"/>
      <c r="J204" s="155">
        <f>ROUND(I204*H204,2)</f>
        <v>0</v>
      </c>
      <c r="K204" s="151" t="s">
        <v>1</v>
      </c>
      <c r="L204" s="33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0" t="s">
        <v>140</v>
      </c>
      <c r="AT204" s="160" t="s">
        <v>136</v>
      </c>
      <c r="AU204" s="160" t="s">
        <v>83</v>
      </c>
      <c r="AY204" s="17" t="s">
        <v>133</v>
      </c>
      <c r="BE204" s="161">
        <f>IF(N204="základní",J204,0)</f>
        <v>0</v>
      </c>
      <c r="BF204" s="161">
        <f>IF(N204="snížená",J204,0)</f>
        <v>0</v>
      </c>
      <c r="BG204" s="161">
        <f>IF(N204="zákl. přenesená",J204,0)</f>
        <v>0</v>
      </c>
      <c r="BH204" s="161">
        <f>IF(N204="sníž. přenesená",J204,0)</f>
        <v>0</v>
      </c>
      <c r="BI204" s="161">
        <f>IF(N204="nulová",J204,0)</f>
        <v>0</v>
      </c>
      <c r="BJ204" s="17" t="s">
        <v>81</v>
      </c>
      <c r="BK204" s="161">
        <f>ROUND(I204*H204,2)</f>
        <v>0</v>
      </c>
      <c r="BL204" s="17" t="s">
        <v>140</v>
      </c>
      <c r="BM204" s="160" t="s">
        <v>666</v>
      </c>
    </row>
    <row r="205" spans="1:65" s="2" customFormat="1" ht="19.5">
      <c r="A205" s="32"/>
      <c r="B205" s="33"/>
      <c r="C205" s="32"/>
      <c r="D205" s="162" t="s">
        <v>142</v>
      </c>
      <c r="E205" s="32"/>
      <c r="F205" s="163" t="s">
        <v>665</v>
      </c>
      <c r="G205" s="32"/>
      <c r="H205" s="32"/>
      <c r="I205" s="164"/>
      <c r="J205" s="32"/>
      <c r="K205" s="32"/>
      <c r="L205" s="33"/>
      <c r="M205" s="165"/>
      <c r="N205" s="166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142</v>
      </c>
      <c r="AU205" s="17" t="s">
        <v>83</v>
      </c>
    </row>
    <row r="206" spans="1:65" s="2" customFormat="1" ht="16.5" customHeight="1">
      <c r="A206" s="32"/>
      <c r="B206" s="148"/>
      <c r="C206" s="149" t="s">
        <v>401</v>
      </c>
      <c r="D206" s="149" t="s">
        <v>136</v>
      </c>
      <c r="E206" s="150" t="s">
        <v>667</v>
      </c>
      <c r="F206" s="151" t="s">
        <v>668</v>
      </c>
      <c r="G206" s="152" t="s">
        <v>290</v>
      </c>
      <c r="H206" s="153">
        <v>37</v>
      </c>
      <c r="I206" s="154"/>
      <c r="J206" s="155">
        <f>ROUND(I206*H206,2)</f>
        <v>0</v>
      </c>
      <c r="K206" s="151" t="s">
        <v>1</v>
      </c>
      <c r="L206" s="33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0" t="s">
        <v>140</v>
      </c>
      <c r="AT206" s="160" t="s">
        <v>136</v>
      </c>
      <c r="AU206" s="160" t="s">
        <v>83</v>
      </c>
      <c r="AY206" s="17" t="s">
        <v>133</v>
      </c>
      <c r="BE206" s="161">
        <f>IF(N206="základní",J206,0)</f>
        <v>0</v>
      </c>
      <c r="BF206" s="161">
        <f>IF(N206="snížená",J206,0)</f>
        <v>0</v>
      </c>
      <c r="BG206" s="161">
        <f>IF(N206="zákl. přenesená",J206,0)</f>
        <v>0</v>
      </c>
      <c r="BH206" s="161">
        <f>IF(N206="sníž. přenesená",J206,0)</f>
        <v>0</v>
      </c>
      <c r="BI206" s="161">
        <f>IF(N206="nulová",J206,0)</f>
        <v>0</v>
      </c>
      <c r="BJ206" s="17" t="s">
        <v>81</v>
      </c>
      <c r="BK206" s="161">
        <f>ROUND(I206*H206,2)</f>
        <v>0</v>
      </c>
      <c r="BL206" s="17" t="s">
        <v>140</v>
      </c>
      <c r="BM206" s="160" t="s">
        <v>669</v>
      </c>
    </row>
    <row r="207" spans="1:65" s="2" customFormat="1">
      <c r="A207" s="32"/>
      <c r="B207" s="33"/>
      <c r="C207" s="32"/>
      <c r="D207" s="162" t="s">
        <v>142</v>
      </c>
      <c r="E207" s="32"/>
      <c r="F207" s="163" t="s">
        <v>668</v>
      </c>
      <c r="G207" s="32"/>
      <c r="H207" s="32"/>
      <c r="I207" s="164"/>
      <c r="J207" s="32"/>
      <c r="K207" s="32"/>
      <c r="L207" s="33"/>
      <c r="M207" s="165"/>
      <c r="N207" s="166"/>
      <c r="O207" s="58"/>
      <c r="P207" s="58"/>
      <c r="Q207" s="58"/>
      <c r="R207" s="58"/>
      <c r="S207" s="58"/>
      <c r="T207" s="5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142</v>
      </c>
      <c r="AU207" s="17" t="s">
        <v>83</v>
      </c>
    </row>
    <row r="208" spans="1:65" s="2" customFormat="1" ht="21.75" customHeight="1">
      <c r="A208" s="32"/>
      <c r="B208" s="148"/>
      <c r="C208" s="149" t="s">
        <v>406</v>
      </c>
      <c r="D208" s="149" t="s">
        <v>136</v>
      </c>
      <c r="E208" s="150" t="s">
        <v>670</v>
      </c>
      <c r="F208" s="151" t="s">
        <v>671</v>
      </c>
      <c r="G208" s="152" t="s">
        <v>290</v>
      </c>
      <c r="H208" s="153">
        <v>3</v>
      </c>
      <c r="I208" s="154"/>
      <c r="J208" s="155">
        <f>ROUND(I208*H208,2)</f>
        <v>0</v>
      </c>
      <c r="K208" s="151" t="s">
        <v>1</v>
      </c>
      <c r="L208" s="33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0" t="s">
        <v>140</v>
      </c>
      <c r="AT208" s="160" t="s">
        <v>136</v>
      </c>
      <c r="AU208" s="160" t="s">
        <v>83</v>
      </c>
      <c r="AY208" s="17" t="s">
        <v>133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81</v>
      </c>
      <c r="BK208" s="161">
        <f>ROUND(I208*H208,2)</f>
        <v>0</v>
      </c>
      <c r="BL208" s="17" t="s">
        <v>140</v>
      </c>
      <c r="BM208" s="160" t="s">
        <v>672</v>
      </c>
    </row>
    <row r="209" spans="1:65" s="2" customFormat="1">
      <c r="A209" s="32"/>
      <c r="B209" s="33"/>
      <c r="C209" s="32"/>
      <c r="D209" s="162" t="s">
        <v>142</v>
      </c>
      <c r="E209" s="32"/>
      <c r="F209" s="163" t="s">
        <v>671</v>
      </c>
      <c r="G209" s="32"/>
      <c r="H209" s="32"/>
      <c r="I209" s="164"/>
      <c r="J209" s="32"/>
      <c r="K209" s="32"/>
      <c r="L209" s="33"/>
      <c r="M209" s="165"/>
      <c r="N209" s="166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142</v>
      </c>
      <c r="AU209" s="17" t="s">
        <v>83</v>
      </c>
    </row>
    <row r="210" spans="1:65" s="2" customFormat="1" ht="21.75" customHeight="1">
      <c r="A210" s="32"/>
      <c r="B210" s="148"/>
      <c r="C210" s="149" t="s">
        <v>416</v>
      </c>
      <c r="D210" s="149" t="s">
        <v>136</v>
      </c>
      <c r="E210" s="150" t="s">
        <v>673</v>
      </c>
      <c r="F210" s="151" t="s">
        <v>674</v>
      </c>
      <c r="G210" s="152" t="s">
        <v>290</v>
      </c>
      <c r="H210" s="153">
        <v>30</v>
      </c>
      <c r="I210" s="154"/>
      <c r="J210" s="155">
        <f>ROUND(I210*H210,2)</f>
        <v>0</v>
      </c>
      <c r="K210" s="151" t="s">
        <v>1</v>
      </c>
      <c r="L210" s="33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0" t="s">
        <v>140</v>
      </c>
      <c r="AT210" s="160" t="s">
        <v>136</v>
      </c>
      <c r="AU210" s="160" t="s">
        <v>83</v>
      </c>
      <c r="AY210" s="17" t="s">
        <v>133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81</v>
      </c>
      <c r="BK210" s="161">
        <f>ROUND(I210*H210,2)</f>
        <v>0</v>
      </c>
      <c r="BL210" s="17" t="s">
        <v>140</v>
      </c>
      <c r="BM210" s="160" t="s">
        <v>675</v>
      </c>
    </row>
    <row r="211" spans="1:65" s="2" customFormat="1">
      <c r="A211" s="32"/>
      <c r="B211" s="33"/>
      <c r="C211" s="32"/>
      <c r="D211" s="162" t="s">
        <v>142</v>
      </c>
      <c r="E211" s="32"/>
      <c r="F211" s="163" t="s">
        <v>674</v>
      </c>
      <c r="G211" s="32"/>
      <c r="H211" s="32"/>
      <c r="I211" s="164"/>
      <c r="J211" s="32"/>
      <c r="K211" s="32"/>
      <c r="L211" s="33"/>
      <c r="M211" s="165"/>
      <c r="N211" s="166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142</v>
      </c>
      <c r="AU211" s="17" t="s">
        <v>83</v>
      </c>
    </row>
    <row r="212" spans="1:65" s="2" customFormat="1" ht="21.75" customHeight="1">
      <c r="A212" s="32"/>
      <c r="B212" s="148"/>
      <c r="C212" s="149" t="s">
        <v>421</v>
      </c>
      <c r="D212" s="149" t="s">
        <v>136</v>
      </c>
      <c r="E212" s="150" t="s">
        <v>676</v>
      </c>
      <c r="F212" s="151" t="s">
        <v>677</v>
      </c>
      <c r="G212" s="152" t="s">
        <v>290</v>
      </c>
      <c r="H212" s="153">
        <v>1</v>
      </c>
      <c r="I212" s="154"/>
      <c r="J212" s="155">
        <f>ROUND(I212*H212,2)</f>
        <v>0</v>
      </c>
      <c r="K212" s="151" t="s">
        <v>1</v>
      </c>
      <c r="L212" s="33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0" t="s">
        <v>140</v>
      </c>
      <c r="AT212" s="160" t="s">
        <v>136</v>
      </c>
      <c r="AU212" s="160" t="s">
        <v>83</v>
      </c>
      <c r="AY212" s="17" t="s">
        <v>133</v>
      </c>
      <c r="BE212" s="161">
        <f>IF(N212="základní",J212,0)</f>
        <v>0</v>
      </c>
      <c r="BF212" s="161">
        <f>IF(N212="snížená",J212,0)</f>
        <v>0</v>
      </c>
      <c r="BG212" s="161">
        <f>IF(N212="zákl. přenesená",J212,0)</f>
        <v>0</v>
      </c>
      <c r="BH212" s="161">
        <f>IF(N212="sníž. přenesená",J212,0)</f>
        <v>0</v>
      </c>
      <c r="BI212" s="161">
        <f>IF(N212="nulová",J212,0)</f>
        <v>0</v>
      </c>
      <c r="BJ212" s="17" t="s">
        <v>81</v>
      </c>
      <c r="BK212" s="161">
        <f>ROUND(I212*H212,2)</f>
        <v>0</v>
      </c>
      <c r="BL212" s="17" t="s">
        <v>140</v>
      </c>
      <c r="BM212" s="160" t="s">
        <v>678</v>
      </c>
    </row>
    <row r="213" spans="1:65" s="2" customFormat="1">
      <c r="A213" s="32"/>
      <c r="B213" s="33"/>
      <c r="C213" s="32"/>
      <c r="D213" s="162" t="s">
        <v>142</v>
      </c>
      <c r="E213" s="32"/>
      <c r="F213" s="163" t="s">
        <v>677</v>
      </c>
      <c r="G213" s="32"/>
      <c r="H213" s="32"/>
      <c r="I213" s="164"/>
      <c r="J213" s="32"/>
      <c r="K213" s="32"/>
      <c r="L213" s="33"/>
      <c r="M213" s="165"/>
      <c r="N213" s="166"/>
      <c r="O213" s="58"/>
      <c r="P213" s="58"/>
      <c r="Q213" s="58"/>
      <c r="R213" s="58"/>
      <c r="S213" s="58"/>
      <c r="T213" s="5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142</v>
      </c>
      <c r="AU213" s="17" t="s">
        <v>83</v>
      </c>
    </row>
    <row r="214" spans="1:65" s="2" customFormat="1" ht="16.5" customHeight="1">
      <c r="A214" s="32"/>
      <c r="B214" s="148"/>
      <c r="C214" s="149" t="s">
        <v>446</v>
      </c>
      <c r="D214" s="149" t="s">
        <v>136</v>
      </c>
      <c r="E214" s="150" t="s">
        <v>679</v>
      </c>
      <c r="F214" s="151" t="s">
        <v>680</v>
      </c>
      <c r="G214" s="152" t="s">
        <v>290</v>
      </c>
      <c r="H214" s="153">
        <v>6</v>
      </c>
      <c r="I214" s="154"/>
      <c r="J214" s="155">
        <f>ROUND(I214*H214,2)</f>
        <v>0</v>
      </c>
      <c r="K214" s="151" t="s">
        <v>1</v>
      </c>
      <c r="L214" s="33"/>
      <c r="M214" s="156" t="s">
        <v>1</v>
      </c>
      <c r="N214" s="157" t="s">
        <v>40</v>
      </c>
      <c r="O214" s="58"/>
      <c r="P214" s="158">
        <f>O214*H214</f>
        <v>0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0" t="s">
        <v>140</v>
      </c>
      <c r="AT214" s="160" t="s">
        <v>136</v>
      </c>
      <c r="AU214" s="160" t="s">
        <v>83</v>
      </c>
      <c r="AY214" s="17" t="s">
        <v>133</v>
      </c>
      <c r="BE214" s="161">
        <f>IF(N214="základní",J214,0)</f>
        <v>0</v>
      </c>
      <c r="BF214" s="161">
        <f>IF(N214="snížená",J214,0)</f>
        <v>0</v>
      </c>
      <c r="BG214" s="161">
        <f>IF(N214="zákl. přenesená",J214,0)</f>
        <v>0</v>
      </c>
      <c r="BH214" s="161">
        <f>IF(N214="sníž. přenesená",J214,0)</f>
        <v>0</v>
      </c>
      <c r="BI214" s="161">
        <f>IF(N214="nulová",J214,0)</f>
        <v>0</v>
      </c>
      <c r="BJ214" s="17" t="s">
        <v>81</v>
      </c>
      <c r="BK214" s="161">
        <f>ROUND(I214*H214,2)</f>
        <v>0</v>
      </c>
      <c r="BL214" s="17" t="s">
        <v>140</v>
      </c>
      <c r="BM214" s="160" t="s">
        <v>681</v>
      </c>
    </row>
    <row r="215" spans="1:65" s="2" customFormat="1">
      <c r="A215" s="32"/>
      <c r="B215" s="33"/>
      <c r="C215" s="32"/>
      <c r="D215" s="162" t="s">
        <v>142</v>
      </c>
      <c r="E215" s="32"/>
      <c r="F215" s="163" t="s">
        <v>680</v>
      </c>
      <c r="G215" s="32"/>
      <c r="H215" s="32"/>
      <c r="I215" s="164"/>
      <c r="J215" s="32"/>
      <c r="K215" s="32"/>
      <c r="L215" s="33"/>
      <c r="M215" s="165"/>
      <c r="N215" s="166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142</v>
      </c>
      <c r="AU215" s="17" t="s">
        <v>83</v>
      </c>
    </row>
    <row r="216" spans="1:65" s="2" customFormat="1" ht="16.5" customHeight="1">
      <c r="A216" s="32"/>
      <c r="B216" s="148"/>
      <c r="C216" s="149" t="s">
        <v>451</v>
      </c>
      <c r="D216" s="149" t="s">
        <v>136</v>
      </c>
      <c r="E216" s="150" t="s">
        <v>682</v>
      </c>
      <c r="F216" s="151" t="s">
        <v>683</v>
      </c>
      <c r="G216" s="152" t="s">
        <v>290</v>
      </c>
      <c r="H216" s="153">
        <v>1</v>
      </c>
      <c r="I216" s="154"/>
      <c r="J216" s="155">
        <f>ROUND(I216*H216,2)</f>
        <v>0</v>
      </c>
      <c r="K216" s="151" t="s">
        <v>1</v>
      </c>
      <c r="L216" s="33"/>
      <c r="M216" s="156" t="s">
        <v>1</v>
      </c>
      <c r="N216" s="157" t="s">
        <v>40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0" t="s">
        <v>140</v>
      </c>
      <c r="AT216" s="160" t="s">
        <v>136</v>
      </c>
      <c r="AU216" s="160" t="s">
        <v>83</v>
      </c>
      <c r="AY216" s="17" t="s">
        <v>133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7" t="s">
        <v>81</v>
      </c>
      <c r="BK216" s="161">
        <f>ROUND(I216*H216,2)</f>
        <v>0</v>
      </c>
      <c r="BL216" s="17" t="s">
        <v>140</v>
      </c>
      <c r="BM216" s="160" t="s">
        <v>684</v>
      </c>
    </row>
    <row r="217" spans="1:65" s="2" customFormat="1">
      <c r="A217" s="32"/>
      <c r="B217" s="33"/>
      <c r="C217" s="32"/>
      <c r="D217" s="162" t="s">
        <v>142</v>
      </c>
      <c r="E217" s="32"/>
      <c r="F217" s="163" t="s">
        <v>683</v>
      </c>
      <c r="G217" s="32"/>
      <c r="H217" s="32"/>
      <c r="I217" s="164"/>
      <c r="J217" s="32"/>
      <c r="K217" s="32"/>
      <c r="L217" s="33"/>
      <c r="M217" s="165"/>
      <c r="N217" s="166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142</v>
      </c>
      <c r="AU217" s="17" t="s">
        <v>83</v>
      </c>
    </row>
    <row r="218" spans="1:65" s="2" customFormat="1" ht="16.5" customHeight="1">
      <c r="A218" s="32"/>
      <c r="B218" s="148"/>
      <c r="C218" s="149" t="s">
        <v>456</v>
      </c>
      <c r="D218" s="149" t="s">
        <v>136</v>
      </c>
      <c r="E218" s="150" t="s">
        <v>685</v>
      </c>
      <c r="F218" s="151" t="s">
        <v>686</v>
      </c>
      <c r="G218" s="152" t="s">
        <v>290</v>
      </c>
      <c r="H218" s="153">
        <v>2</v>
      </c>
      <c r="I218" s="154"/>
      <c r="J218" s="155">
        <f>ROUND(I218*H218,2)</f>
        <v>0</v>
      </c>
      <c r="K218" s="151" t="s">
        <v>1</v>
      </c>
      <c r="L218" s="33"/>
      <c r="M218" s="156" t="s">
        <v>1</v>
      </c>
      <c r="N218" s="157" t="s">
        <v>40</v>
      </c>
      <c r="O218" s="58"/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0" t="s">
        <v>140</v>
      </c>
      <c r="AT218" s="160" t="s">
        <v>136</v>
      </c>
      <c r="AU218" s="160" t="s">
        <v>83</v>
      </c>
      <c r="AY218" s="17" t="s">
        <v>133</v>
      </c>
      <c r="BE218" s="161">
        <f>IF(N218="základní",J218,0)</f>
        <v>0</v>
      </c>
      <c r="BF218" s="161">
        <f>IF(N218="snížená",J218,0)</f>
        <v>0</v>
      </c>
      <c r="BG218" s="161">
        <f>IF(N218="zákl. přenesená",J218,0)</f>
        <v>0</v>
      </c>
      <c r="BH218" s="161">
        <f>IF(N218="sníž. přenesená",J218,0)</f>
        <v>0</v>
      </c>
      <c r="BI218" s="161">
        <f>IF(N218="nulová",J218,0)</f>
        <v>0</v>
      </c>
      <c r="BJ218" s="17" t="s">
        <v>81</v>
      </c>
      <c r="BK218" s="161">
        <f>ROUND(I218*H218,2)</f>
        <v>0</v>
      </c>
      <c r="BL218" s="17" t="s">
        <v>140</v>
      </c>
      <c r="BM218" s="160" t="s">
        <v>687</v>
      </c>
    </row>
    <row r="219" spans="1:65" s="2" customFormat="1">
      <c r="A219" s="32"/>
      <c r="B219" s="33"/>
      <c r="C219" s="32"/>
      <c r="D219" s="162" t="s">
        <v>142</v>
      </c>
      <c r="E219" s="32"/>
      <c r="F219" s="163" t="s">
        <v>686</v>
      </c>
      <c r="G219" s="32"/>
      <c r="H219" s="32"/>
      <c r="I219" s="164"/>
      <c r="J219" s="32"/>
      <c r="K219" s="32"/>
      <c r="L219" s="33"/>
      <c r="M219" s="165"/>
      <c r="N219" s="166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142</v>
      </c>
      <c r="AU219" s="17" t="s">
        <v>83</v>
      </c>
    </row>
    <row r="220" spans="1:65" s="2" customFormat="1" ht="16.5" customHeight="1">
      <c r="A220" s="32"/>
      <c r="B220" s="148"/>
      <c r="C220" s="149" t="s">
        <v>461</v>
      </c>
      <c r="D220" s="149" t="s">
        <v>136</v>
      </c>
      <c r="E220" s="150" t="s">
        <v>688</v>
      </c>
      <c r="F220" s="151" t="s">
        <v>689</v>
      </c>
      <c r="G220" s="152" t="s">
        <v>290</v>
      </c>
      <c r="H220" s="153">
        <v>2</v>
      </c>
      <c r="I220" s="154"/>
      <c r="J220" s="155">
        <f>ROUND(I220*H220,2)</f>
        <v>0</v>
      </c>
      <c r="K220" s="151" t="s">
        <v>1</v>
      </c>
      <c r="L220" s="33"/>
      <c r="M220" s="156" t="s">
        <v>1</v>
      </c>
      <c r="N220" s="157" t="s">
        <v>40</v>
      </c>
      <c r="O220" s="58"/>
      <c r="P220" s="158">
        <f>O220*H220</f>
        <v>0</v>
      </c>
      <c r="Q220" s="158">
        <v>0</v>
      </c>
      <c r="R220" s="158">
        <f>Q220*H220</f>
        <v>0</v>
      </c>
      <c r="S220" s="158">
        <v>0</v>
      </c>
      <c r="T220" s="15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0" t="s">
        <v>140</v>
      </c>
      <c r="AT220" s="160" t="s">
        <v>136</v>
      </c>
      <c r="AU220" s="160" t="s">
        <v>83</v>
      </c>
      <c r="AY220" s="17" t="s">
        <v>133</v>
      </c>
      <c r="BE220" s="161">
        <f>IF(N220="základní",J220,0)</f>
        <v>0</v>
      </c>
      <c r="BF220" s="161">
        <f>IF(N220="snížená",J220,0)</f>
        <v>0</v>
      </c>
      <c r="BG220" s="161">
        <f>IF(N220="zákl. přenesená",J220,0)</f>
        <v>0</v>
      </c>
      <c r="BH220" s="161">
        <f>IF(N220="sníž. přenesená",J220,0)</f>
        <v>0</v>
      </c>
      <c r="BI220" s="161">
        <f>IF(N220="nulová",J220,0)</f>
        <v>0</v>
      </c>
      <c r="BJ220" s="17" t="s">
        <v>81</v>
      </c>
      <c r="BK220" s="161">
        <f>ROUND(I220*H220,2)</f>
        <v>0</v>
      </c>
      <c r="BL220" s="17" t="s">
        <v>140</v>
      </c>
      <c r="BM220" s="160" t="s">
        <v>690</v>
      </c>
    </row>
    <row r="221" spans="1:65" s="2" customFormat="1">
      <c r="A221" s="32"/>
      <c r="B221" s="33"/>
      <c r="C221" s="32"/>
      <c r="D221" s="162" t="s">
        <v>142</v>
      </c>
      <c r="E221" s="32"/>
      <c r="F221" s="163" t="s">
        <v>689</v>
      </c>
      <c r="G221" s="32"/>
      <c r="H221" s="32"/>
      <c r="I221" s="164"/>
      <c r="J221" s="32"/>
      <c r="K221" s="32"/>
      <c r="L221" s="33"/>
      <c r="M221" s="165"/>
      <c r="N221" s="166"/>
      <c r="O221" s="58"/>
      <c r="P221" s="58"/>
      <c r="Q221" s="58"/>
      <c r="R221" s="58"/>
      <c r="S221" s="58"/>
      <c r="T221" s="5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142</v>
      </c>
      <c r="AU221" s="17" t="s">
        <v>83</v>
      </c>
    </row>
    <row r="222" spans="1:65" s="2" customFormat="1" ht="16.5" customHeight="1">
      <c r="A222" s="32"/>
      <c r="B222" s="148"/>
      <c r="C222" s="149" t="s">
        <v>468</v>
      </c>
      <c r="D222" s="149" t="s">
        <v>136</v>
      </c>
      <c r="E222" s="150" t="s">
        <v>691</v>
      </c>
      <c r="F222" s="151" t="s">
        <v>692</v>
      </c>
      <c r="G222" s="152" t="s">
        <v>290</v>
      </c>
      <c r="H222" s="153">
        <v>5</v>
      </c>
      <c r="I222" s="154"/>
      <c r="J222" s="155">
        <f>ROUND(I222*H222,2)</f>
        <v>0</v>
      </c>
      <c r="K222" s="151" t="s">
        <v>1</v>
      </c>
      <c r="L222" s="33"/>
      <c r="M222" s="156" t="s">
        <v>1</v>
      </c>
      <c r="N222" s="157" t="s">
        <v>40</v>
      </c>
      <c r="O222" s="58"/>
      <c r="P222" s="158">
        <f>O222*H222</f>
        <v>0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0" t="s">
        <v>140</v>
      </c>
      <c r="AT222" s="160" t="s">
        <v>136</v>
      </c>
      <c r="AU222" s="160" t="s">
        <v>83</v>
      </c>
      <c r="AY222" s="17" t="s">
        <v>133</v>
      </c>
      <c r="BE222" s="161">
        <f>IF(N222="základní",J222,0)</f>
        <v>0</v>
      </c>
      <c r="BF222" s="161">
        <f>IF(N222="snížená",J222,0)</f>
        <v>0</v>
      </c>
      <c r="BG222" s="161">
        <f>IF(N222="zákl. přenesená",J222,0)</f>
        <v>0</v>
      </c>
      <c r="BH222" s="161">
        <f>IF(N222="sníž. přenesená",J222,0)</f>
        <v>0</v>
      </c>
      <c r="BI222" s="161">
        <f>IF(N222="nulová",J222,0)</f>
        <v>0</v>
      </c>
      <c r="BJ222" s="17" t="s">
        <v>81</v>
      </c>
      <c r="BK222" s="161">
        <f>ROUND(I222*H222,2)</f>
        <v>0</v>
      </c>
      <c r="BL222" s="17" t="s">
        <v>140</v>
      </c>
      <c r="BM222" s="160" t="s">
        <v>693</v>
      </c>
    </row>
    <row r="223" spans="1:65" s="2" customFormat="1">
      <c r="A223" s="32"/>
      <c r="B223" s="33"/>
      <c r="C223" s="32"/>
      <c r="D223" s="162" t="s">
        <v>142</v>
      </c>
      <c r="E223" s="32"/>
      <c r="F223" s="163" t="s">
        <v>692</v>
      </c>
      <c r="G223" s="32"/>
      <c r="H223" s="32"/>
      <c r="I223" s="164"/>
      <c r="J223" s="32"/>
      <c r="K223" s="32"/>
      <c r="L223" s="33"/>
      <c r="M223" s="165"/>
      <c r="N223" s="166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142</v>
      </c>
      <c r="AU223" s="17" t="s">
        <v>83</v>
      </c>
    </row>
    <row r="224" spans="1:65" s="2" customFormat="1" ht="16.5" customHeight="1">
      <c r="A224" s="32"/>
      <c r="B224" s="148"/>
      <c r="C224" s="149" t="s">
        <v>474</v>
      </c>
      <c r="D224" s="149" t="s">
        <v>136</v>
      </c>
      <c r="E224" s="150" t="s">
        <v>694</v>
      </c>
      <c r="F224" s="151" t="s">
        <v>695</v>
      </c>
      <c r="G224" s="152" t="s">
        <v>290</v>
      </c>
      <c r="H224" s="153">
        <v>6</v>
      </c>
      <c r="I224" s="154"/>
      <c r="J224" s="155">
        <f>ROUND(I224*H224,2)</f>
        <v>0</v>
      </c>
      <c r="K224" s="151" t="s">
        <v>1</v>
      </c>
      <c r="L224" s="33"/>
      <c r="M224" s="156" t="s">
        <v>1</v>
      </c>
      <c r="N224" s="157" t="s">
        <v>40</v>
      </c>
      <c r="O224" s="58"/>
      <c r="P224" s="158">
        <f>O224*H224</f>
        <v>0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0" t="s">
        <v>140</v>
      </c>
      <c r="AT224" s="160" t="s">
        <v>136</v>
      </c>
      <c r="AU224" s="160" t="s">
        <v>83</v>
      </c>
      <c r="AY224" s="17" t="s">
        <v>133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7" t="s">
        <v>81</v>
      </c>
      <c r="BK224" s="161">
        <f>ROUND(I224*H224,2)</f>
        <v>0</v>
      </c>
      <c r="BL224" s="17" t="s">
        <v>140</v>
      </c>
      <c r="BM224" s="160" t="s">
        <v>696</v>
      </c>
    </row>
    <row r="225" spans="1:65" s="2" customFormat="1">
      <c r="A225" s="32"/>
      <c r="B225" s="33"/>
      <c r="C225" s="32"/>
      <c r="D225" s="162" t="s">
        <v>142</v>
      </c>
      <c r="E225" s="32"/>
      <c r="F225" s="163" t="s">
        <v>695</v>
      </c>
      <c r="G225" s="32"/>
      <c r="H225" s="32"/>
      <c r="I225" s="164"/>
      <c r="J225" s="32"/>
      <c r="K225" s="32"/>
      <c r="L225" s="33"/>
      <c r="M225" s="165"/>
      <c r="N225" s="166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142</v>
      </c>
      <c r="AU225" s="17" t="s">
        <v>83</v>
      </c>
    </row>
    <row r="226" spans="1:65" s="2" customFormat="1" ht="21.75" customHeight="1">
      <c r="A226" s="32"/>
      <c r="B226" s="148"/>
      <c r="C226" s="149" t="s">
        <v>482</v>
      </c>
      <c r="D226" s="149" t="s">
        <v>136</v>
      </c>
      <c r="E226" s="150" t="s">
        <v>697</v>
      </c>
      <c r="F226" s="151" t="s">
        <v>698</v>
      </c>
      <c r="G226" s="152" t="s">
        <v>290</v>
      </c>
      <c r="H226" s="153">
        <v>220</v>
      </c>
      <c r="I226" s="154"/>
      <c r="J226" s="155">
        <f>ROUND(I226*H226,2)</f>
        <v>0</v>
      </c>
      <c r="K226" s="151" t="s">
        <v>1</v>
      </c>
      <c r="L226" s="33"/>
      <c r="M226" s="156" t="s">
        <v>1</v>
      </c>
      <c r="N226" s="157" t="s">
        <v>40</v>
      </c>
      <c r="O226" s="58"/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0" t="s">
        <v>140</v>
      </c>
      <c r="AT226" s="160" t="s">
        <v>136</v>
      </c>
      <c r="AU226" s="160" t="s">
        <v>83</v>
      </c>
      <c r="AY226" s="17" t="s">
        <v>133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7" t="s">
        <v>81</v>
      </c>
      <c r="BK226" s="161">
        <f>ROUND(I226*H226,2)</f>
        <v>0</v>
      </c>
      <c r="BL226" s="17" t="s">
        <v>140</v>
      </c>
      <c r="BM226" s="160" t="s">
        <v>699</v>
      </c>
    </row>
    <row r="227" spans="1:65" s="2" customFormat="1">
      <c r="A227" s="32"/>
      <c r="B227" s="33"/>
      <c r="C227" s="32"/>
      <c r="D227" s="162" t="s">
        <v>142</v>
      </c>
      <c r="E227" s="32"/>
      <c r="F227" s="163" t="s">
        <v>698</v>
      </c>
      <c r="G227" s="32"/>
      <c r="H227" s="32"/>
      <c r="I227" s="164"/>
      <c r="J227" s="32"/>
      <c r="K227" s="32"/>
      <c r="L227" s="33"/>
      <c r="M227" s="165"/>
      <c r="N227" s="166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142</v>
      </c>
      <c r="AU227" s="17" t="s">
        <v>83</v>
      </c>
    </row>
    <row r="228" spans="1:65" s="2" customFormat="1" ht="21.75" customHeight="1">
      <c r="A228" s="32"/>
      <c r="B228" s="148"/>
      <c r="C228" s="149" t="s">
        <v>487</v>
      </c>
      <c r="D228" s="149" t="s">
        <v>136</v>
      </c>
      <c r="E228" s="150" t="s">
        <v>700</v>
      </c>
      <c r="F228" s="151" t="s">
        <v>701</v>
      </c>
      <c r="G228" s="152" t="s">
        <v>290</v>
      </c>
      <c r="H228" s="153">
        <v>3</v>
      </c>
      <c r="I228" s="154"/>
      <c r="J228" s="155">
        <f>ROUND(I228*H228,2)</f>
        <v>0</v>
      </c>
      <c r="K228" s="151" t="s">
        <v>1</v>
      </c>
      <c r="L228" s="33"/>
      <c r="M228" s="156" t="s">
        <v>1</v>
      </c>
      <c r="N228" s="157" t="s">
        <v>40</v>
      </c>
      <c r="O228" s="58"/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0" t="s">
        <v>140</v>
      </c>
      <c r="AT228" s="160" t="s">
        <v>136</v>
      </c>
      <c r="AU228" s="160" t="s">
        <v>83</v>
      </c>
      <c r="AY228" s="17" t="s">
        <v>133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7" t="s">
        <v>81</v>
      </c>
      <c r="BK228" s="161">
        <f>ROUND(I228*H228,2)</f>
        <v>0</v>
      </c>
      <c r="BL228" s="17" t="s">
        <v>140</v>
      </c>
      <c r="BM228" s="160" t="s">
        <v>702</v>
      </c>
    </row>
    <row r="229" spans="1:65" s="2" customFormat="1">
      <c r="A229" s="32"/>
      <c r="B229" s="33"/>
      <c r="C229" s="32"/>
      <c r="D229" s="162" t="s">
        <v>142</v>
      </c>
      <c r="E229" s="32"/>
      <c r="F229" s="163" t="s">
        <v>701</v>
      </c>
      <c r="G229" s="32"/>
      <c r="H229" s="32"/>
      <c r="I229" s="164"/>
      <c r="J229" s="32"/>
      <c r="K229" s="32"/>
      <c r="L229" s="33"/>
      <c r="M229" s="165"/>
      <c r="N229" s="166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142</v>
      </c>
      <c r="AU229" s="17" t="s">
        <v>83</v>
      </c>
    </row>
    <row r="230" spans="1:65" s="2" customFormat="1" ht="21.75" customHeight="1">
      <c r="A230" s="32"/>
      <c r="B230" s="148"/>
      <c r="C230" s="149" t="s">
        <v>495</v>
      </c>
      <c r="D230" s="149" t="s">
        <v>136</v>
      </c>
      <c r="E230" s="150" t="s">
        <v>703</v>
      </c>
      <c r="F230" s="151" t="s">
        <v>704</v>
      </c>
      <c r="G230" s="152" t="s">
        <v>290</v>
      </c>
      <c r="H230" s="153">
        <v>2</v>
      </c>
      <c r="I230" s="154"/>
      <c r="J230" s="155">
        <f>ROUND(I230*H230,2)</f>
        <v>0</v>
      </c>
      <c r="K230" s="151" t="s">
        <v>1</v>
      </c>
      <c r="L230" s="33"/>
      <c r="M230" s="156" t="s">
        <v>1</v>
      </c>
      <c r="N230" s="157" t="s">
        <v>40</v>
      </c>
      <c r="O230" s="58"/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0" t="s">
        <v>140</v>
      </c>
      <c r="AT230" s="160" t="s">
        <v>136</v>
      </c>
      <c r="AU230" s="160" t="s">
        <v>83</v>
      </c>
      <c r="AY230" s="17" t="s">
        <v>133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7" t="s">
        <v>81</v>
      </c>
      <c r="BK230" s="161">
        <f>ROUND(I230*H230,2)</f>
        <v>0</v>
      </c>
      <c r="BL230" s="17" t="s">
        <v>140</v>
      </c>
      <c r="BM230" s="160" t="s">
        <v>705</v>
      </c>
    </row>
    <row r="231" spans="1:65" s="2" customFormat="1">
      <c r="A231" s="32"/>
      <c r="B231" s="33"/>
      <c r="C231" s="32"/>
      <c r="D231" s="162" t="s">
        <v>142</v>
      </c>
      <c r="E231" s="32"/>
      <c r="F231" s="163" t="s">
        <v>704</v>
      </c>
      <c r="G231" s="32"/>
      <c r="H231" s="32"/>
      <c r="I231" s="164"/>
      <c r="J231" s="32"/>
      <c r="K231" s="32"/>
      <c r="L231" s="33"/>
      <c r="M231" s="165"/>
      <c r="N231" s="166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142</v>
      </c>
      <c r="AU231" s="17" t="s">
        <v>83</v>
      </c>
    </row>
    <row r="232" spans="1:65" s="2" customFormat="1" ht="21.75" customHeight="1">
      <c r="A232" s="32"/>
      <c r="B232" s="148"/>
      <c r="C232" s="149" t="s">
        <v>506</v>
      </c>
      <c r="D232" s="149" t="s">
        <v>136</v>
      </c>
      <c r="E232" s="150" t="s">
        <v>706</v>
      </c>
      <c r="F232" s="151" t="s">
        <v>707</v>
      </c>
      <c r="G232" s="152" t="s">
        <v>290</v>
      </c>
      <c r="H232" s="153">
        <v>1</v>
      </c>
      <c r="I232" s="154"/>
      <c r="J232" s="155">
        <f>ROUND(I232*H232,2)</f>
        <v>0</v>
      </c>
      <c r="K232" s="151" t="s">
        <v>1</v>
      </c>
      <c r="L232" s="33"/>
      <c r="M232" s="156" t="s">
        <v>1</v>
      </c>
      <c r="N232" s="157" t="s">
        <v>40</v>
      </c>
      <c r="O232" s="58"/>
      <c r="P232" s="158">
        <f>O232*H232</f>
        <v>0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0" t="s">
        <v>140</v>
      </c>
      <c r="AT232" s="160" t="s">
        <v>136</v>
      </c>
      <c r="AU232" s="160" t="s">
        <v>83</v>
      </c>
      <c r="AY232" s="17" t="s">
        <v>133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7" t="s">
        <v>81</v>
      </c>
      <c r="BK232" s="161">
        <f>ROUND(I232*H232,2)</f>
        <v>0</v>
      </c>
      <c r="BL232" s="17" t="s">
        <v>140</v>
      </c>
      <c r="BM232" s="160" t="s">
        <v>708</v>
      </c>
    </row>
    <row r="233" spans="1:65" s="2" customFormat="1">
      <c r="A233" s="32"/>
      <c r="B233" s="33"/>
      <c r="C233" s="32"/>
      <c r="D233" s="162" t="s">
        <v>142</v>
      </c>
      <c r="E233" s="32"/>
      <c r="F233" s="163" t="s">
        <v>707</v>
      </c>
      <c r="G233" s="32"/>
      <c r="H233" s="32"/>
      <c r="I233" s="164"/>
      <c r="J233" s="32"/>
      <c r="K233" s="32"/>
      <c r="L233" s="33"/>
      <c r="M233" s="165"/>
      <c r="N233" s="166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142</v>
      </c>
      <c r="AU233" s="17" t="s">
        <v>83</v>
      </c>
    </row>
    <row r="234" spans="1:65" s="2" customFormat="1" ht="16.5" customHeight="1">
      <c r="A234" s="32"/>
      <c r="B234" s="148"/>
      <c r="C234" s="149" t="s">
        <v>511</v>
      </c>
      <c r="D234" s="149" t="s">
        <v>136</v>
      </c>
      <c r="E234" s="150" t="s">
        <v>709</v>
      </c>
      <c r="F234" s="151" t="s">
        <v>710</v>
      </c>
      <c r="G234" s="152" t="s">
        <v>290</v>
      </c>
      <c r="H234" s="153">
        <v>67</v>
      </c>
      <c r="I234" s="154"/>
      <c r="J234" s="155">
        <f>ROUND(I234*H234,2)</f>
        <v>0</v>
      </c>
      <c r="K234" s="151" t="s">
        <v>1</v>
      </c>
      <c r="L234" s="33"/>
      <c r="M234" s="156" t="s">
        <v>1</v>
      </c>
      <c r="N234" s="157" t="s">
        <v>40</v>
      </c>
      <c r="O234" s="58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0" t="s">
        <v>140</v>
      </c>
      <c r="AT234" s="160" t="s">
        <v>136</v>
      </c>
      <c r="AU234" s="160" t="s">
        <v>83</v>
      </c>
      <c r="AY234" s="17" t="s">
        <v>133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7" t="s">
        <v>81</v>
      </c>
      <c r="BK234" s="161">
        <f>ROUND(I234*H234,2)</f>
        <v>0</v>
      </c>
      <c r="BL234" s="17" t="s">
        <v>140</v>
      </c>
      <c r="BM234" s="160" t="s">
        <v>711</v>
      </c>
    </row>
    <row r="235" spans="1:65" s="2" customFormat="1">
      <c r="A235" s="32"/>
      <c r="B235" s="33"/>
      <c r="C235" s="32"/>
      <c r="D235" s="162" t="s">
        <v>142</v>
      </c>
      <c r="E235" s="32"/>
      <c r="F235" s="163" t="s">
        <v>710</v>
      </c>
      <c r="G235" s="32"/>
      <c r="H235" s="32"/>
      <c r="I235" s="164"/>
      <c r="J235" s="32"/>
      <c r="K235" s="32"/>
      <c r="L235" s="33"/>
      <c r="M235" s="165"/>
      <c r="N235" s="166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142</v>
      </c>
      <c r="AU235" s="17" t="s">
        <v>83</v>
      </c>
    </row>
    <row r="236" spans="1:65" s="2" customFormat="1" ht="16.5" customHeight="1">
      <c r="A236" s="32"/>
      <c r="B236" s="148"/>
      <c r="C236" s="149" t="s">
        <v>517</v>
      </c>
      <c r="D236" s="149" t="s">
        <v>136</v>
      </c>
      <c r="E236" s="150" t="s">
        <v>712</v>
      </c>
      <c r="F236" s="151" t="s">
        <v>713</v>
      </c>
      <c r="G236" s="152" t="s">
        <v>290</v>
      </c>
      <c r="H236" s="153">
        <v>10</v>
      </c>
      <c r="I236" s="154"/>
      <c r="J236" s="155">
        <f>ROUND(I236*H236,2)</f>
        <v>0</v>
      </c>
      <c r="K236" s="151" t="s">
        <v>1</v>
      </c>
      <c r="L236" s="33"/>
      <c r="M236" s="156" t="s">
        <v>1</v>
      </c>
      <c r="N236" s="157" t="s">
        <v>40</v>
      </c>
      <c r="O236" s="58"/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0" t="s">
        <v>140</v>
      </c>
      <c r="AT236" s="160" t="s">
        <v>136</v>
      </c>
      <c r="AU236" s="160" t="s">
        <v>83</v>
      </c>
      <c r="AY236" s="17" t="s">
        <v>133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7" t="s">
        <v>81</v>
      </c>
      <c r="BK236" s="161">
        <f>ROUND(I236*H236,2)</f>
        <v>0</v>
      </c>
      <c r="BL236" s="17" t="s">
        <v>140</v>
      </c>
      <c r="BM236" s="160" t="s">
        <v>714</v>
      </c>
    </row>
    <row r="237" spans="1:65" s="2" customFormat="1">
      <c r="A237" s="32"/>
      <c r="B237" s="33"/>
      <c r="C237" s="32"/>
      <c r="D237" s="162" t="s">
        <v>142</v>
      </c>
      <c r="E237" s="32"/>
      <c r="F237" s="163" t="s">
        <v>713</v>
      </c>
      <c r="G237" s="32"/>
      <c r="H237" s="32"/>
      <c r="I237" s="164"/>
      <c r="J237" s="32"/>
      <c r="K237" s="32"/>
      <c r="L237" s="33"/>
      <c r="M237" s="165"/>
      <c r="N237" s="166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142</v>
      </c>
      <c r="AU237" s="17" t="s">
        <v>83</v>
      </c>
    </row>
    <row r="238" spans="1:65" s="2" customFormat="1" ht="16.5" customHeight="1">
      <c r="A238" s="32"/>
      <c r="B238" s="148"/>
      <c r="C238" s="149" t="s">
        <v>526</v>
      </c>
      <c r="D238" s="149" t="s">
        <v>136</v>
      </c>
      <c r="E238" s="150" t="s">
        <v>715</v>
      </c>
      <c r="F238" s="151" t="s">
        <v>716</v>
      </c>
      <c r="G238" s="152" t="s">
        <v>290</v>
      </c>
      <c r="H238" s="153">
        <v>94</v>
      </c>
      <c r="I238" s="154"/>
      <c r="J238" s="155">
        <f>ROUND(I238*H238,2)</f>
        <v>0</v>
      </c>
      <c r="K238" s="151" t="s">
        <v>1</v>
      </c>
      <c r="L238" s="33"/>
      <c r="M238" s="156" t="s">
        <v>1</v>
      </c>
      <c r="N238" s="157" t="s">
        <v>40</v>
      </c>
      <c r="O238" s="58"/>
      <c r="P238" s="158">
        <f>O238*H238</f>
        <v>0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0" t="s">
        <v>140</v>
      </c>
      <c r="AT238" s="160" t="s">
        <v>136</v>
      </c>
      <c r="AU238" s="160" t="s">
        <v>83</v>
      </c>
      <c r="AY238" s="17" t="s">
        <v>133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7" t="s">
        <v>81</v>
      </c>
      <c r="BK238" s="161">
        <f>ROUND(I238*H238,2)</f>
        <v>0</v>
      </c>
      <c r="BL238" s="17" t="s">
        <v>140</v>
      </c>
      <c r="BM238" s="160" t="s">
        <v>717</v>
      </c>
    </row>
    <row r="239" spans="1:65" s="2" customFormat="1">
      <c r="A239" s="32"/>
      <c r="B239" s="33"/>
      <c r="C239" s="32"/>
      <c r="D239" s="162" t="s">
        <v>142</v>
      </c>
      <c r="E239" s="32"/>
      <c r="F239" s="163" t="s">
        <v>716</v>
      </c>
      <c r="G239" s="32"/>
      <c r="H239" s="32"/>
      <c r="I239" s="164"/>
      <c r="J239" s="32"/>
      <c r="K239" s="32"/>
      <c r="L239" s="33"/>
      <c r="M239" s="165"/>
      <c r="N239" s="166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142</v>
      </c>
      <c r="AU239" s="17" t="s">
        <v>83</v>
      </c>
    </row>
    <row r="240" spans="1:65" s="2" customFormat="1" ht="16.5" customHeight="1">
      <c r="A240" s="32"/>
      <c r="B240" s="148"/>
      <c r="C240" s="149" t="s">
        <v>531</v>
      </c>
      <c r="D240" s="149" t="s">
        <v>136</v>
      </c>
      <c r="E240" s="150" t="s">
        <v>718</v>
      </c>
      <c r="F240" s="151" t="s">
        <v>719</v>
      </c>
      <c r="G240" s="152" t="s">
        <v>290</v>
      </c>
      <c r="H240" s="153">
        <v>7</v>
      </c>
      <c r="I240" s="154"/>
      <c r="J240" s="155">
        <f>ROUND(I240*H240,2)</f>
        <v>0</v>
      </c>
      <c r="K240" s="151" t="s">
        <v>1</v>
      </c>
      <c r="L240" s="33"/>
      <c r="M240" s="156" t="s">
        <v>1</v>
      </c>
      <c r="N240" s="157" t="s">
        <v>40</v>
      </c>
      <c r="O240" s="58"/>
      <c r="P240" s="158">
        <f>O240*H240</f>
        <v>0</v>
      </c>
      <c r="Q240" s="158">
        <v>0</v>
      </c>
      <c r="R240" s="158">
        <f>Q240*H240</f>
        <v>0</v>
      </c>
      <c r="S240" s="158">
        <v>0</v>
      </c>
      <c r="T240" s="15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0" t="s">
        <v>140</v>
      </c>
      <c r="AT240" s="160" t="s">
        <v>136</v>
      </c>
      <c r="AU240" s="160" t="s">
        <v>83</v>
      </c>
      <c r="AY240" s="17" t="s">
        <v>133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7" t="s">
        <v>81</v>
      </c>
      <c r="BK240" s="161">
        <f>ROUND(I240*H240,2)</f>
        <v>0</v>
      </c>
      <c r="BL240" s="17" t="s">
        <v>140</v>
      </c>
      <c r="BM240" s="160" t="s">
        <v>720</v>
      </c>
    </row>
    <row r="241" spans="1:65" s="2" customFormat="1">
      <c r="A241" s="32"/>
      <c r="B241" s="33"/>
      <c r="C241" s="32"/>
      <c r="D241" s="162" t="s">
        <v>142</v>
      </c>
      <c r="E241" s="32"/>
      <c r="F241" s="163" t="s">
        <v>719</v>
      </c>
      <c r="G241" s="32"/>
      <c r="H241" s="32"/>
      <c r="I241" s="164"/>
      <c r="J241" s="32"/>
      <c r="K241" s="32"/>
      <c r="L241" s="33"/>
      <c r="M241" s="165"/>
      <c r="N241" s="166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142</v>
      </c>
      <c r="AU241" s="17" t="s">
        <v>83</v>
      </c>
    </row>
    <row r="242" spans="1:65" s="2" customFormat="1" ht="21.75" customHeight="1">
      <c r="A242" s="32"/>
      <c r="B242" s="148"/>
      <c r="C242" s="149" t="s">
        <v>537</v>
      </c>
      <c r="D242" s="149" t="s">
        <v>136</v>
      </c>
      <c r="E242" s="150" t="s">
        <v>721</v>
      </c>
      <c r="F242" s="151" t="s">
        <v>722</v>
      </c>
      <c r="G242" s="152" t="s">
        <v>290</v>
      </c>
      <c r="H242" s="153">
        <v>1</v>
      </c>
      <c r="I242" s="154"/>
      <c r="J242" s="155">
        <f>ROUND(I242*H242,2)</f>
        <v>0</v>
      </c>
      <c r="K242" s="151" t="s">
        <v>1</v>
      </c>
      <c r="L242" s="33"/>
      <c r="M242" s="156" t="s">
        <v>1</v>
      </c>
      <c r="N242" s="157" t="s">
        <v>40</v>
      </c>
      <c r="O242" s="58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0" t="s">
        <v>140</v>
      </c>
      <c r="AT242" s="160" t="s">
        <v>136</v>
      </c>
      <c r="AU242" s="160" t="s">
        <v>83</v>
      </c>
      <c r="AY242" s="17" t="s">
        <v>133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7" t="s">
        <v>81</v>
      </c>
      <c r="BK242" s="161">
        <f>ROUND(I242*H242,2)</f>
        <v>0</v>
      </c>
      <c r="BL242" s="17" t="s">
        <v>140</v>
      </c>
      <c r="BM242" s="160" t="s">
        <v>723</v>
      </c>
    </row>
    <row r="243" spans="1:65" s="2" customFormat="1">
      <c r="A243" s="32"/>
      <c r="B243" s="33"/>
      <c r="C243" s="32"/>
      <c r="D243" s="162" t="s">
        <v>142</v>
      </c>
      <c r="E243" s="32"/>
      <c r="F243" s="163" t="s">
        <v>722</v>
      </c>
      <c r="G243" s="32"/>
      <c r="H243" s="32"/>
      <c r="I243" s="164"/>
      <c r="J243" s="32"/>
      <c r="K243" s="32"/>
      <c r="L243" s="33"/>
      <c r="M243" s="165"/>
      <c r="N243" s="166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142</v>
      </c>
      <c r="AU243" s="17" t="s">
        <v>83</v>
      </c>
    </row>
    <row r="244" spans="1:65" s="2" customFormat="1" ht="16.5" customHeight="1">
      <c r="A244" s="32"/>
      <c r="B244" s="148"/>
      <c r="C244" s="149" t="s">
        <v>542</v>
      </c>
      <c r="D244" s="149" t="s">
        <v>136</v>
      </c>
      <c r="E244" s="150" t="s">
        <v>724</v>
      </c>
      <c r="F244" s="151" t="s">
        <v>725</v>
      </c>
      <c r="G244" s="152" t="s">
        <v>290</v>
      </c>
      <c r="H244" s="153">
        <v>500</v>
      </c>
      <c r="I244" s="154"/>
      <c r="J244" s="155">
        <f>ROUND(I244*H244,2)</f>
        <v>0</v>
      </c>
      <c r="K244" s="151" t="s">
        <v>1</v>
      </c>
      <c r="L244" s="33"/>
      <c r="M244" s="156" t="s">
        <v>1</v>
      </c>
      <c r="N244" s="157" t="s">
        <v>40</v>
      </c>
      <c r="O244" s="58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0" t="s">
        <v>140</v>
      </c>
      <c r="AT244" s="160" t="s">
        <v>136</v>
      </c>
      <c r="AU244" s="160" t="s">
        <v>83</v>
      </c>
      <c r="AY244" s="17" t="s">
        <v>133</v>
      </c>
      <c r="BE244" s="161">
        <f>IF(N244="základní",J244,0)</f>
        <v>0</v>
      </c>
      <c r="BF244" s="161">
        <f>IF(N244="snížená",J244,0)</f>
        <v>0</v>
      </c>
      <c r="BG244" s="161">
        <f>IF(N244="zákl. přenesená",J244,0)</f>
        <v>0</v>
      </c>
      <c r="BH244" s="161">
        <f>IF(N244="sníž. přenesená",J244,0)</f>
        <v>0</v>
      </c>
      <c r="BI244" s="161">
        <f>IF(N244="nulová",J244,0)</f>
        <v>0</v>
      </c>
      <c r="BJ244" s="17" t="s">
        <v>81</v>
      </c>
      <c r="BK244" s="161">
        <f>ROUND(I244*H244,2)</f>
        <v>0</v>
      </c>
      <c r="BL244" s="17" t="s">
        <v>140</v>
      </c>
      <c r="BM244" s="160" t="s">
        <v>726</v>
      </c>
    </row>
    <row r="245" spans="1:65" s="2" customFormat="1">
      <c r="A245" s="32"/>
      <c r="B245" s="33"/>
      <c r="C245" s="32"/>
      <c r="D245" s="162" t="s">
        <v>142</v>
      </c>
      <c r="E245" s="32"/>
      <c r="F245" s="163" t="s">
        <v>725</v>
      </c>
      <c r="G245" s="32"/>
      <c r="H245" s="32"/>
      <c r="I245" s="164"/>
      <c r="J245" s="32"/>
      <c r="K245" s="32"/>
      <c r="L245" s="33"/>
      <c r="M245" s="165"/>
      <c r="N245" s="166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142</v>
      </c>
      <c r="AU245" s="17" t="s">
        <v>83</v>
      </c>
    </row>
    <row r="246" spans="1:65" s="2" customFormat="1" ht="16.5" customHeight="1">
      <c r="A246" s="32"/>
      <c r="B246" s="148"/>
      <c r="C246" s="149" t="s">
        <v>549</v>
      </c>
      <c r="D246" s="149" t="s">
        <v>136</v>
      </c>
      <c r="E246" s="150" t="s">
        <v>727</v>
      </c>
      <c r="F246" s="151" t="s">
        <v>728</v>
      </c>
      <c r="G246" s="152" t="s">
        <v>290</v>
      </c>
      <c r="H246" s="153">
        <v>30</v>
      </c>
      <c r="I246" s="154"/>
      <c r="J246" s="155">
        <f>ROUND(I246*H246,2)</f>
        <v>0</v>
      </c>
      <c r="K246" s="151" t="s">
        <v>1</v>
      </c>
      <c r="L246" s="33"/>
      <c r="M246" s="156" t="s">
        <v>1</v>
      </c>
      <c r="N246" s="157" t="s">
        <v>40</v>
      </c>
      <c r="O246" s="58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0" t="s">
        <v>140</v>
      </c>
      <c r="AT246" s="160" t="s">
        <v>136</v>
      </c>
      <c r="AU246" s="160" t="s">
        <v>83</v>
      </c>
      <c r="AY246" s="17" t="s">
        <v>133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7" t="s">
        <v>81</v>
      </c>
      <c r="BK246" s="161">
        <f>ROUND(I246*H246,2)</f>
        <v>0</v>
      </c>
      <c r="BL246" s="17" t="s">
        <v>140</v>
      </c>
      <c r="BM246" s="160" t="s">
        <v>729</v>
      </c>
    </row>
    <row r="247" spans="1:65" s="2" customFormat="1">
      <c r="A247" s="32"/>
      <c r="B247" s="33"/>
      <c r="C247" s="32"/>
      <c r="D247" s="162" t="s">
        <v>142</v>
      </c>
      <c r="E247" s="32"/>
      <c r="F247" s="163" t="s">
        <v>728</v>
      </c>
      <c r="G247" s="32"/>
      <c r="H247" s="32"/>
      <c r="I247" s="164"/>
      <c r="J247" s="32"/>
      <c r="K247" s="32"/>
      <c r="L247" s="33"/>
      <c r="M247" s="165"/>
      <c r="N247" s="166"/>
      <c r="O247" s="58"/>
      <c r="P247" s="58"/>
      <c r="Q247" s="58"/>
      <c r="R247" s="58"/>
      <c r="S247" s="58"/>
      <c r="T247" s="5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142</v>
      </c>
      <c r="AU247" s="17" t="s">
        <v>83</v>
      </c>
    </row>
    <row r="248" spans="1:65" s="2" customFormat="1" ht="16.5" customHeight="1">
      <c r="A248" s="32"/>
      <c r="B248" s="148"/>
      <c r="C248" s="149" t="s">
        <v>556</v>
      </c>
      <c r="D248" s="149" t="s">
        <v>136</v>
      </c>
      <c r="E248" s="150" t="s">
        <v>730</v>
      </c>
      <c r="F248" s="151" t="s">
        <v>731</v>
      </c>
      <c r="G248" s="152" t="s">
        <v>290</v>
      </c>
      <c r="H248" s="153">
        <v>220</v>
      </c>
      <c r="I248" s="154"/>
      <c r="J248" s="155">
        <f>ROUND(I248*H248,2)</f>
        <v>0</v>
      </c>
      <c r="K248" s="151" t="s">
        <v>1</v>
      </c>
      <c r="L248" s="33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0" t="s">
        <v>140</v>
      </c>
      <c r="AT248" s="160" t="s">
        <v>136</v>
      </c>
      <c r="AU248" s="160" t="s">
        <v>83</v>
      </c>
      <c r="AY248" s="17" t="s">
        <v>133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7" t="s">
        <v>81</v>
      </c>
      <c r="BK248" s="161">
        <f>ROUND(I248*H248,2)</f>
        <v>0</v>
      </c>
      <c r="BL248" s="17" t="s">
        <v>140</v>
      </c>
      <c r="BM248" s="160" t="s">
        <v>732</v>
      </c>
    </row>
    <row r="249" spans="1:65" s="2" customFormat="1">
      <c r="A249" s="32"/>
      <c r="B249" s="33"/>
      <c r="C249" s="32"/>
      <c r="D249" s="162" t="s">
        <v>142</v>
      </c>
      <c r="E249" s="32"/>
      <c r="F249" s="163" t="s">
        <v>731</v>
      </c>
      <c r="G249" s="32"/>
      <c r="H249" s="32"/>
      <c r="I249" s="164"/>
      <c r="J249" s="32"/>
      <c r="K249" s="32"/>
      <c r="L249" s="33"/>
      <c r="M249" s="165"/>
      <c r="N249" s="166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142</v>
      </c>
      <c r="AU249" s="17" t="s">
        <v>83</v>
      </c>
    </row>
    <row r="250" spans="1:65" s="2" customFormat="1" ht="16.5" customHeight="1">
      <c r="A250" s="32"/>
      <c r="B250" s="148"/>
      <c r="C250" s="149" t="s">
        <v>562</v>
      </c>
      <c r="D250" s="149" t="s">
        <v>136</v>
      </c>
      <c r="E250" s="150" t="s">
        <v>733</v>
      </c>
      <c r="F250" s="151" t="s">
        <v>734</v>
      </c>
      <c r="G250" s="152" t="s">
        <v>735</v>
      </c>
      <c r="H250" s="153">
        <v>20</v>
      </c>
      <c r="I250" s="154"/>
      <c r="J250" s="155">
        <f>ROUND(I250*H250,2)</f>
        <v>0</v>
      </c>
      <c r="K250" s="151" t="s">
        <v>1</v>
      </c>
      <c r="L250" s="33"/>
      <c r="M250" s="156" t="s">
        <v>1</v>
      </c>
      <c r="N250" s="157" t="s">
        <v>40</v>
      </c>
      <c r="O250" s="58"/>
      <c r="P250" s="158">
        <f>O250*H250</f>
        <v>0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0" t="s">
        <v>140</v>
      </c>
      <c r="AT250" s="160" t="s">
        <v>136</v>
      </c>
      <c r="AU250" s="160" t="s">
        <v>83</v>
      </c>
      <c r="AY250" s="17" t="s">
        <v>133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7" t="s">
        <v>81</v>
      </c>
      <c r="BK250" s="161">
        <f>ROUND(I250*H250,2)</f>
        <v>0</v>
      </c>
      <c r="BL250" s="17" t="s">
        <v>140</v>
      </c>
      <c r="BM250" s="160" t="s">
        <v>736</v>
      </c>
    </row>
    <row r="251" spans="1:65" s="2" customFormat="1">
      <c r="A251" s="32"/>
      <c r="B251" s="33"/>
      <c r="C251" s="32"/>
      <c r="D251" s="162" t="s">
        <v>142</v>
      </c>
      <c r="E251" s="32"/>
      <c r="F251" s="163" t="s">
        <v>734</v>
      </c>
      <c r="G251" s="32"/>
      <c r="H251" s="32"/>
      <c r="I251" s="164"/>
      <c r="J251" s="32"/>
      <c r="K251" s="32"/>
      <c r="L251" s="33"/>
      <c r="M251" s="165"/>
      <c r="N251" s="166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142</v>
      </c>
      <c r="AU251" s="17" t="s">
        <v>83</v>
      </c>
    </row>
    <row r="252" spans="1:65" s="2" customFormat="1" ht="16.5" customHeight="1">
      <c r="A252" s="32"/>
      <c r="B252" s="148"/>
      <c r="C252" s="149" t="s">
        <v>567</v>
      </c>
      <c r="D252" s="149" t="s">
        <v>136</v>
      </c>
      <c r="E252" s="150" t="s">
        <v>737</v>
      </c>
      <c r="F252" s="151" t="s">
        <v>738</v>
      </c>
      <c r="G252" s="152" t="s">
        <v>290</v>
      </c>
      <c r="H252" s="153">
        <v>17</v>
      </c>
      <c r="I252" s="154"/>
      <c r="J252" s="155">
        <f>ROUND(I252*H252,2)</f>
        <v>0</v>
      </c>
      <c r="K252" s="151" t="s">
        <v>1</v>
      </c>
      <c r="L252" s="33"/>
      <c r="M252" s="156" t="s">
        <v>1</v>
      </c>
      <c r="N252" s="157" t="s">
        <v>40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0" t="s">
        <v>140</v>
      </c>
      <c r="AT252" s="160" t="s">
        <v>136</v>
      </c>
      <c r="AU252" s="160" t="s">
        <v>83</v>
      </c>
      <c r="AY252" s="17" t="s">
        <v>133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7" t="s">
        <v>81</v>
      </c>
      <c r="BK252" s="161">
        <f>ROUND(I252*H252,2)</f>
        <v>0</v>
      </c>
      <c r="BL252" s="17" t="s">
        <v>140</v>
      </c>
      <c r="BM252" s="160" t="s">
        <v>739</v>
      </c>
    </row>
    <row r="253" spans="1:65" s="2" customFormat="1">
      <c r="A253" s="32"/>
      <c r="B253" s="33"/>
      <c r="C253" s="32"/>
      <c r="D253" s="162" t="s">
        <v>142</v>
      </c>
      <c r="E253" s="32"/>
      <c r="F253" s="163" t="s">
        <v>738</v>
      </c>
      <c r="G253" s="32"/>
      <c r="H253" s="32"/>
      <c r="I253" s="164"/>
      <c r="J253" s="32"/>
      <c r="K253" s="32"/>
      <c r="L253" s="33"/>
      <c r="M253" s="165"/>
      <c r="N253" s="166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142</v>
      </c>
      <c r="AU253" s="17" t="s">
        <v>83</v>
      </c>
    </row>
    <row r="254" spans="1:65" s="2" customFormat="1" ht="16.5" customHeight="1">
      <c r="A254" s="32"/>
      <c r="B254" s="148"/>
      <c r="C254" s="149" t="s">
        <v>574</v>
      </c>
      <c r="D254" s="149" t="s">
        <v>136</v>
      </c>
      <c r="E254" s="150" t="s">
        <v>740</v>
      </c>
      <c r="F254" s="151" t="s">
        <v>741</v>
      </c>
      <c r="G254" s="152" t="s">
        <v>290</v>
      </c>
      <c r="H254" s="153">
        <v>12</v>
      </c>
      <c r="I254" s="154"/>
      <c r="J254" s="155">
        <f>ROUND(I254*H254,2)</f>
        <v>0</v>
      </c>
      <c r="K254" s="151" t="s">
        <v>1</v>
      </c>
      <c r="L254" s="33"/>
      <c r="M254" s="156" t="s">
        <v>1</v>
      </c>
      <c r="N254" s="157" t="s">
        <v>40</v>
      </c>
      <c r="O254" s="58"/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0" t="s">
        <v>140</v>
      </c>
      <c r="AT254" s="160" t="s">
        <v>136</v>
      </c>
      <c r="AU254" s="160" t="s">
        <v>83</v>
      </c>
      <c r="AY254" s="17" t="s">
        <v>133</v>
      </c>
      <c r="BE254" s="161">
        <f>IF(N254="základní",J254,0)</f>
        <v>0</v>
      </c>
      <c r="BF254" s="161">
        <f>IF(N254="snížená",J254,0)</f>
        <v>0</v>
      </c>
      <c r="BG254" s="161">
        <f>IF(N254="zákl. přenesená",J254,0)</f>
        <v>0</v>
      </c>
      <c r="BH254" s="161">
        <f>IF(N254="sníž. přenesená",J254,0)</f>
        <v>0</v>
      </c>
      <c r="BI254" s="161">
        <f>IF(N254="nulová",J254,0)</f>
        <v>0</v>
      </c>
      <c r="BJ254" s="17" t="s">
        <v>81</v>
      </c>
      <c r="BK254" s="161">
        <f>ROUND(I254*H254,2)</f>
        <v>0</v>
      </c>
      <c r="BL254" s="17" t="s">
        <v>140</v>
      </c>
      <c r="BM254" s="160" t="s">
        <v>742</v>
      </c>
    </row>
    <row r="255" spans="1:65" s="2" customFormat="1">
      <c r="A255" s="32"/>
      <c r="B255" s="33"/>
      <c r="C255" s="32"/>
      <c r="D255" s="162" t="s">
        <v>142</v>
      </c>
      <c r="E255" s="32"/>
      <c r="F255" s="163" t="s">
        <v>741</v>
      </c>
      <c r="G255" s="32"/>
      <c r="H255" s="32"/>
      <c r="I255" s="164"/>
      <c r="J255" s="32"/>
      <c r="K255" s="32"/>
      <c r="L255" s="33"/>
      <c r="M255" s="165"/>
      <c r="N255" s="166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142</v>
      </c>
      <c r="AU255" s="17" t="s">
        <v>83</v>
      </c>
    </row>
    <row r="256" spans="1:65" s="2" customFormat="1" ht="16.5" customHeight="1">
      <c r="A256" s="32"/>
      <c r="B256" s="148"/>
      <c r="C256" s="149" t="s">
        <v>743</v>
      </c>
      <c r="D256" s="149" t="s">
        <v>136</v>
      </c>
      <c r="E256" s="150" t="s">
        <v>744</v>
      </c>
      <c r="F256" s="151" t="s">
        <v>745</v>
      </c>
      <c r="G256" s="152" t="s">
        <v>290</v>
      </c>
      <c r="H256" s="153">
        <v>10</v>
      </c>
      <c r="I256" s="154"/>
      <c r="J256" s="155">
        <f>ROUND(I256*H256,2)</f>
        <v>0</v>
      </c>
      <c r="K256" s="151" t="s">
        <v>1</v>
      </c>
      <c r="L256" s="33"/>
      <c r="M256" s="156" t="s">
        <v>1</v>
      </c>
      <c r="N256" s="157" t="s">
        <v>40</v>
      </c>
      <c r="O256" s="58"/>
      <c r="P256" s="158">
        <f>O256*H256</f>
        <v>0</v>
      </c>
      <c r="Q256" s="158">
        <v>0</v>
      </c>
      <c r="R256" s="158">
        <f>Q256*H256</f>
        <v>0</v>
      </c>
      <c r="S256" s="158">
        <v>0</v>
      </c>
      <c r="T256" s="159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0" t="s">
        <v>140</v>
      </c>
      <c r="AT256" s="160" t="s">
        <v>136</v>
      </c>
      <c r="AU256" s="160" t="s">
        <v>83</v>
      </c>
      <c r="AY256" s="17" t="s">
        <v>133</v>
      </c>
      <c r="BE256" s="161">
        <f>IF(N256="základní",J256,0)</f>
        <v>0</v>
      </c>
      <c r="BF256" s="161">
        <f>IF(N256="snížená",J256,0)</f>
        <v>0</v>
      </c>
      <c r="BG256" s="161">
        <f>IF(N256="zákl. přenesená",J256,0)</f>
        <v>0</v>
      </c>
      <c r="BH256" s="161">
        <f>IF(N256="sníž. přenesená",J256,0)</f>
        <v>0</v>
      </c>
      <c r="BI256" s="161">
        <f>IF(N256="nulová",J256,0)</f>
        <v>0</v>
      </c>
      <c r="BJ256" s="17" t="s">
        <v>81</v>
      </c>
      <c r="BK256" s="161">
        <f>ROUND(I256*H256,2)</f>
        <v>0</v>
      </c>
      <c r="BL256" s="17" t="s">
        <v>140</v>
      </c>
      <c r="BM256" s="160" t="s">
        <v>746</v>
      </c>
    </row>
    <row r="257" spans="1:65" s="2" customFormat="1">
      <c r="A257" s="32"/>
      <c r="B257" s="33"/>
      <c r="C257" s="32"/>
      <c r="D257" s="162" t="s">
        <v>142</v>
      </c>
      <c r="E257" s="32"/>
      <c r="F257" s="163" t="s">
        <v>745</v>
      </c>
      <c r="G257" s="32"/>
      <c r="H257" s="32"/>
      <c r="I257" s="164"/>
      <c r="J257" s="32"/>
      <c r="K257" s="32"/>
      <c r="L257" s="33"/>
      <c r="M257" s="165"/>
      <c r="N257" s="166"/>
      <c r="O257" s="58"/>
      <c r="P257" s="58"/>
      <c r="Q257" s="58"/>
      <c r="R257" s="58"/>
      <c r="S257" s="58"/>
      <c r="T257" s="5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142</v>
      </c>
      <c r="AU257" s="17" t="s">
        <v>83</v>
      </c>
    </row>
    <row r="258" spans="1:65" s="2" customFormat="1" ht="16.5" customHeight="1">
      <c r="A258" s="32"/>
      <c r="B258" s="148"/>
      <c r="C258" s="149" t="s">
        <v>657</v>
      </c>
      <c r="D258" s="149" t="s">
        <v>136</v>
      </c>
      <c r="E258" s="150" t="s">
        <v>747</v>
      </c>
      <c r="F258" s="151" t="s">
        <v>748</v>
      </c>
      <c r="G258" s="152" t="s">
        <v>290</v>
      </c>
      <c r="H258" s="153">
        <v>90</v>
      </c>
      <c r="I258" s="154"/>
      <c r="J258" s="155">
        <f>ROUND(I258*H258,2)</f>
        <v>0</v>
      </c>
      <c r="K258" s="151" t="s">
        <v>1</v>
      </c>
      <c r="L258" s="33"/>
      <c r="M258" s="156" t="s">
        <v>1</v>
      </c>
      <c r="N258" s="157" t="s">
        <v>40</v>
      </c>
      <c r="O258" s="58"/>
      <c r="P258" s="158">
        <f>O258*H258</f>
        <v>0</v>
      </c>
      <c r="Q258" s="158">
        <v>0</v>
      </c>
      <c r="R258" s="158">
        <f>Q258*H258</f>
        <v>0</v>
      </c>
      <c r="S258" s="158">
        <v>0</v>
      </c>
      <c r="T258" s="159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0" t="s">
        <v>140</v>
      </c>
      <c r="AT258" s="160" t="s">
        <v>136</v>
      </c>
      <c r="AU258" s="160" t="s">
        <v>83</v>
      </c>
      <c r="AY258" s="17" t="s">
        <v>133</v>
      </c>
      <c r="BE258" s="161">
        <f>IF(N258="základní",J258,0)</f>
        <v>0</v>
      </c>
      <c r="BF258" s="161">
        <f>IF(N258="snížená",J258,0)</f>
        <v>0</v>
      </c>
      <c r="BG258" s="161">
        <f>IF(N258="zákl. přenesená",J258,0)</f>
        <v>0</v>
      </c>
      <c r="BH258" s="161">
        <f>IF(N258="sníž. přenesená",J258,0)</f>
        <v>0</v>
      </c>
      <c r="BI258" s="161">
        <f>IF(N258="nulová",J258,0)</f>
        <v>0</v>
      </c>
      <c r="BJ258" s="17" t="s">
        <v>81</v>
      </c>
      <c r="BK258" s="161">
        <f>ROUND(I258*H258,2)</f>
        <v>0</v>
      </c>
      <c r="BL258" s="17" t="s">
        <v>140</v>
      </c>
      <c r="BM258" s="160" t="s">
        <v>749</v>
      </c>
    </row>
    <row r="259" spans="1:65" s="2" customFormat="1">
      <c r="A259" s="32"/>
      <c r="B259" s="33"/>
      <c r="C259" s="32"/>
      <c r="D259" s="162" t="s">
        <v>142</v>
      </c>
      <c r="E259" s="32"/>
      <c r="F259" s="163" t="s">
        <v>748</v>
      </c>
      <c r="G259" s="32"/>
      <c r="H259" s="32"/>
      <c r="I259" s="164"/>
      <c r="J259" s="32"/>
      <c r="K259" s="32"/>
      <c r="L259" s="33"/>
      <c r="M259" s="165"/>
      <c r="N259" s="166"/>
      <c r="O259" s="58"/>
      <c r="P259" s="58"/>
      <c r="Q259" s="58"/>
      <c r="R259" s="58"/>
      <c r="S259" s="58"/>
      <c r="T259" s="5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7" t="s">
        <v>142</v>
      </c>
      <c r="AU259" s="17" t="s">
        <v>83</v>
      </c>
    </row>
    <row r="260" spans="1:65" s="2" customFormat="1" ht="16.5" customHeight="1">
      <c r="A260" s="32"/>
      <c r="B260" s="148"/>
      <c r="C260" s="149" t="s">
        <v>750</v>
      </c>
      <c r="D260" s="149" t="s">
        <v>136</v>
      </c>
      <c r="E260" s="150" t="s">
        <v>751</v>
      </c>
      <c r="F260" s="151" t="s">
        <v>752</v>
      </c>
      <c r="G260" s="152" t="s">
        <v>290</v>
      </c>
      <c r="H260" s="153">
        <v>4</v>
      </c>
      <c r="I260" s="154"/>
      <c r="J260" s="155">
        <f>ROUND(I260*H260,2)</f>
        <v>0</v>
      </c>
      <c r="K260" s="151" t="s">
        <v>1</v>
      </c>
      <c r="L260" s="33"/>
      <c r="M260" s="156" t="s">
        <v>1</v>
      </c>
      <c r="N260" s="157" t="s">
        <v>40</v>
      </c>
      <c r="O260" s="58"/>
      <c r="P260" s="158">
        <f>O260*H260</f>
        <v>0</v>
      </c>
      <c r="Q260" s="158">
        <v>0</v>
      </c>
      <c r="R260" s="158">
        <f>Q260*H260</f>
        <v>0</v>
      </c>
      <c r="S260" s="158">
        <v>0</v>
      </c>
      <c r="T260" s="159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0" t="s">
        <v>140</v>
      </c>
      <c r="AT260" s="160" t="s">
        <v>136</v>
      </c>
      <c r="AU260" s="160" t="s">
        <v>83</v>
      </c>
      <c r="AY260" s="17" t="s">
        <v>133</v>
      </c>
      <c r="BE260" s="161">
        <f>IF(N260="základní",J260,0)</f>
        <v>0</v>
      </c>
      <c r="BF260" s="161">
        <f>IF(N260="snížená",J260,0)</f>
        <v>0</v>
      </c>
      <c r="BG260" s="161">
        <f>IF(N260="zákl. přenesená",J260,0)</f>
        <v>0</v>
      </c>
      <c r="BH260" s="161">
        <f>IF(N260="sníž. přenesená",J260,0)</f>
        <v>0</v>
      </c>
      <c r="BI260" s="161">
        <f>IF(N260="nulová",J260,0)</f>
        <v>0</v>
      </c>
      <c r="BJ260" s="17" t="s">
        <v>81</v>
      </c>
      <c r="BK260" s="161">
        <f>ROUND(I260*H260,2)</f>
        <v>0</v>
      </c>
      <c r="BL260" s="17" t="s">
        <v>140</v>
      </c>
      <c r="BM260" s="160" t="s">
        <v>753</v>
      </c>
    </row>
    <row r="261" spans="1:65" s="2" customFormat="1">
      <c r="A261" s="32"/>
      <c r="B261" s="33"/>
      <c r="C261" s="32"/>
      <c r="D261" s="162" t="s">
        <v>142</v>
      </c>
      <c r="E261" s="32"/>
      <c r="F261" s="163" t="s">
        <v>752</v>
      </c>
      <c r="G261" s="32"/>
      <c r="H261" s="32"/>
      <c r="I261" s="164"/>
      <c r="J261" s="32"/>
      <c r="K261" s="32"/>
      <c r="L261" s="33"/>
      <c r="M261" s="165"/>
      <c r="N261" s="166"/>
      <c r="O261" s="58"/>
      <c r="P261" s="58"/>
      <c r="Q261" s="58"/>
      <c r="R261" s="58"/>
      <c r="S261" s="58"/>
      <c r="T261" s="5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142</v>
      </c>
      <c r="AU261" s="17" t="s">
        <v>83</v>
      </c>
    </row>
    <row r="262" spans="1:65" s="2" customFormat="1" ht="16.5" customHeight="1">
      <c r="A262" s="32"/>
      <c r="B262" s="148"/>
      <c r="C262" s="149" t="s">
        <v>660</v>
      </c>
      <c r="D262" s="149" t="s">
        <v>136</v>
      </c>
      <c r="E262" s="150" t="s">
        <v>754</v>
      </c>
      <c r="F262" s="151" t="s">
        <v>755</v>
      </c>
      <c r="G262" s="152" t="s">
        <v>290</v>
      </c>
      <c r="H262" s="153">
        <v>12</v>
      </c>
      <c r="I262" s="154"/>
      <c r="J262" s="155">
        <f>ROUND(I262*H262,2)</f>
        <v>0</v>
      </c>
      <c r="K262" s="151" t="s">
        <v>1</v>
      </c>
      <c r="L262" s="33"/>
      <c r="M262" s="156" t="s">
        <v>1</v>
      </c>
      <c r="N262" s="157" t="s">
        <v>40</v>
      </c>
      <c r="O262" s="58"/>
      <c r="P262" s="158">
        <f>O262*H262</f>
        <v>0</v>
      </c>
      <c r="Q262" s="158">
        <v>0</v>
      </c>
      <c r="R262" s="158">
        <f>Q262*H262</f>
        <v>0</v>
      </c>
      <c r="S262" s="158">
        <v>0</v>
      </c>
      <c r="T262" s="15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0" t="s">
        <v>140</v>
      </c>
      <c r="AT262" s="160" t="s">
        <v>136</v>
      </c>
      <c r="AU262" s="160" t="s">
        <v>83</v>
      </c>
      <c r="AY262" s="17" t="s">
        <v>133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7" t="s">
        <v>81</v>
      </c>
      <c r="BK262" s="161">
        <f>ROUND(I262*H262,2)</f>
        <v>0</v>
      </c>
      <c r="BL262" s="17" t="s">
        <v>140</v>
      </c>
      <c r="BM262" s="160" t="s">
        <v>756</v>
      </c>
    </row>
    <row r="263" spans="1:65" s="2" customFormat="1">
      <c r="A263" s="32"/>
      <c r="B263" s="33"/>
      <c r="C263" s="32"/>
      <c r="D263" s="162" t="s">
        <v>142</v>
      </c>
      <c r="E263" s="32"/>
      <c r="F263" s="163" t="s">
        <v>755</v>
      </c>
      <c r="G263" s="32"/>
      <c r="H263" s="32"/>
      <c r="I263" s="164"/>
      <c r="J263" s="32"/>
      <c r="K263" s="32"/>
      <c r="L263" s="33"/>
      <c r="M263" s="165"/>
      <c r="N263" s="166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142</v>
      </c>
      <c r="AU263" s="17" t="s">
        <v>83</v>
      </c>
    </row>
    <row r="264" spans="1:65" s="2" customFormat="1" ht="16.5" customHeight="1">
      <c r="A264" s="32"/>
      <c r="B264" s="148"/>
      <c r="C264" s="149" t="s">
        <v>757</v>
      </c>
      <c r="D264" s="149" t="s">
        <v>136</v>
      </c>
      <c r="E264" s="150" t="s">
        <v>758</v>
      </c>
      <c r="F264" s="151" t="s">
        <v>759</v>
      </c>
      <c r="G264" s="152" t="s">
        <v>290</v>
      </c>
      <c r="H264" s="153">
        <v>13</v>
      </c>
      <c r="I264" s="154"/>
      <c r="J264" s="155">
        <f>ROUND(I264*H264,2)</f>
        <v>0</v>
      </c>
      <c r="K264" s="151" t="s">
        <v>1</v>
      </c>
      <c r="L264" s="33"/>
      <c r="M264" s="156" t="s">
        <v>1</v>
      </c>
      <c r="N264" s="157" t="s">
        <v>40</v>
      </c>
      <c r="O264" s="58"/>
      <c r="P264" s="158">
        <f>O264*H264</f>
        <v>0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0" t="s">
        <v>140</v>
      </c>
      <c r="AT264" s="160" t="s">
        <v>136</v>
      </c>
      <c r="AU264" s="160" t="s">
        <v>83</v>
      </c>
      <c r="AY264" s="17" t="s">
        <v>133</v>
      </c>
      <c r="BE264" s="161">
        <f>IF(N264="základní",J264,0)</f>
        <v>0</v>
      </c>
      <c r="BF264" s="161">
        <f>IF(N264="snížená",J264,0)</f>
        <v>0</v>
      </c>
      <c r="BG264" s="161">
        <f>IF(N264="zákl. přenesená",J264,0)</f>
        <v>0</v>
      </c>
      <c r="BH264" s="161">
        <f>IF(N264="sníž. přenesená",J264,0)</f>
        <v>0</v>
      </c>
      <c r="BI264" s="161">
        <f>IF(N264="nulová",J264,0)</f>
        <v>0</v>
      </c>
      <c r="BJ264" s="17" t="s">
        <v>81</v>
      </c>
      <c r="BK264" s="161">
        <f>ROUND(I264*H264,2)</f>
        <v>0</v>
      </c>
      <c r="BL264" s="17" t="s">
        <v>140</v>
      </c>
      <c r="BM264" s="160" t="s">
        <v>760</v>
      </c>
    </row>
    <row r="265" spans="1:65" s="2" customFormat="1">
      <c r="A265" s="32"/>
      <c r="B265" s="33"/>
      <c r="C265" s="32"/>
      <c r="D265" s="162" t="s">
        <v>142</v>
      </c>
      <c r="E265" s="32"/>
      <c r="F265" s="163" t="s">
        <v>759</v>
      </c>
      <c r="G265" s="32"/>
      <c r="H265" s="32"/>
      <c r="I265" s="164"/>
      <c r="J265" s="32"/>
      <c r="K265" s="32"/>
      <c r="L265" s="33"/>
      <c r="M265" s="165"/>
      <c r="N265" s="166"/>
      <c r="O265" s="58"/>
      <c r="P265" s="58"/>
      <c r="Q265" s="58"/>
      <c r="R265" s="58"/>
      <c r="S265" s="58"/>
      <c r="T265" s="5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142</v>
      </c>
      <c r="AU265" s="17" t="s">
        <v>83</v>
      </c>
    </row>
    <row r="266" spans="1:65" s="2" customFormat="1" ht="16.5" customHeight="1">
      <c r="A266" s="32"/>
      <c r="B266" s="148"/>
      <c r="C266" s="149" t="s">
        <v>663</v>
      </c>
      <c r="D266" s="149" t="s">
        <v>136</v>
      </c>
      <c r="E266" s="150" t="s">
        <v>761</v>
      </c>
      <c r="F266" s="151" t="s">
        <v>762</v>
      </c>
      <c r="G266" s="152" t="s">
        <v>592</v>
      </c>
      <c r="H266" s="153">
        <v>48</v>
      </c>
      <c r="I266" s="154"/>
      <c r="J266" s="155">
        <f>ROUND(I266*H266,2)</f>
        <v>0</v>
      </c>
      <c r="K266" s="151" t="s">
        <v>1</v>
      </c>
      <c r="L266" s="33"/>
      <c r="M266" s="156" t="s">
        <v>1</v>
      </c>
      <c r="N266" s="157" t="s">
        <v>40</v>
      </c>
      <c r="O266" s="58"/>
      <c r="P266" s="158">
        <f>O266*H266</f>
        <v>0</v>
      </c>
      <c r="Q266" s="158">
        <v>0</v>
      </c>
      <c r="R266" s="158">
        <f>Q266*H266</f>
        <v>0</v>
      </c>
      <c r="S266" s="158">
        <v>0</v>
      </c>
      <c r="T266" s="159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0" t="s">
        <v>140</v>
      </c>
      <c r="AT266" s="160" t="s">
        <v>136</v>
      </c>
      <c r="AU266" s="160" t="s">
        <v>83</v>
      </c>
      <c r="AY266" s="17" t="s">
        <v>133</v>
      </c>
      <c r="BE266" s="161">
        <f>IF(N266="základní",J266,0)</f>
        <v>0</v>
      </c>
      <c r="BF266" s="161">
        <f>IF(N266="snížená",J266,0)</f>
        <v>0</v>
      </c>
      <c r="BG266" s="161">
        <f>IF(N266="zákl. přenesená",J266,0)</f>
        <v>0</v>
      </c>
      <c r="BH266" s="161">
        <f>IF(N266="sníž. přenesená",J266,0)</f>
        <v>0</v>
      </c>
      <c r="BI266" s="161">
        <f>IF(N266="nulová",J266,0)</f>
        <v>0</v>
      </c>
      <c r="BJ266" s="17" t="s">
        <v>81</v>
      </c>
      <c r="BK266" s="161">
        <f>ROUND(I266*H266,2)</f>
        <v>0</v>
      </c>
      <c r="BL266" s="17" t="s">
        <v>140</v>
      </c>
      <c r="BM266" s="160" t="s">
        <v>763</v>
      </c>
    </row>
    <row r="267" spans="1:65" s="2" customFormat="1">
      <c r="A267" s="32"/>
      <c r="B267" s="33"/>
      <c r="C267" s="32"/>
      <c r="D267" s="162" t="s">
        <v>142</v>
      </c>
      <c r="E267" s="32"/>
      <c r="F267" s="163" t="s">
        <v>762</v>
      </c>
      <c r="G267" s="32"/>
      <c r="H267" s="32"/>
      <c r="I267" s="164"/>
      <c r="J267" s="32"/>
      <c r="K267" s="32"/>
      <c r="L267" s="33"/>
      <c r="M267" s="165"/>
      <c r="N267" s="166"/>
      <c r="O267" s="58"/>
      <c r="P267" s="58"/>
      <c r="Q267" s="58"/>
      <c r="R267" s="58"/>
      <c r="S267" s="58"/>
      <c r="T267" s="5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7" t="s">
        <v>142</v>
      </c>
      <c r="AU267" s="17" t="s">
        <v>83</v>
      </c>
    </row>
    <row r="268" spans="1:65" s="2" customFormat="1" ht="16.5" customHeight="1">
      <c r="A268" s="32"/>
      <c r="B268" s="148"/>
      <c r="C268" s="149" t="s">
        <v>764</v>
      </c>
      <c r="D268" s="149" t="s">
        <v>136</v>
      </c>
      <c r="E268" s="150" t="s">
        <v>765</v>
      </c>
      <c r="F268" s="151" t="s">
        <v>766</v>
      </c>
      <c r="G268" s="152" t="s">
        <v>237</v>
      </c>
      <c r="H268" s="153">
        <v>100</v>
      </c>
      <c r="I268" s="154"/>
      <c r="J268" s="155">
        <f>ROUND(I268*H268,2)</f>
        <v>0</v>
      </c>
      <c r="K268" s="151" t="s">
        <v>1</v>
      </c>
      <c r="L268" s="33"/>
      <c r="M268" s="156" t="s">
        <v>1</v>
      </c>
      <c r="N268" s="157" t="s">
        <v>40</v>
      </c>
      <c r="O268" s="58"/>
      <c r="P268" s="158">
        <f>O268*H268</f>
        <v>0</v>
      </c>
      <c r="Q268" s="158">
        <v>0</v>
      </c>
      <c r="R268" s="158">
        <f>Q268*H268</f>
        <v>0</v>
      </c>
      <c r="S268" s="158">
        <v>0</v>
      </c>
      <c r="T268" s="15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0" t="s">
        <v>140</v>
      </c>
      <c r="AT268" s="160" t="s">
        <v>136</v>
      </c>
      <c r="AU268" s="160" t="s">
        <v>83</v>
      </c>
      <c r="AY268" s="17" t="s">
        <v>133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7" t="s">
        <v>81</v>
      </c>
      <c r="BK268" s="161">
        <f>ROUND(I268*H268,2)</f>
        <v>0</v>
      </c>
      <c r="BL268" s="17" t="s">
        <v>140</v>
      </c>
      <c r="BM268" s="160" t="s">
        <v>767</v>
      </c>
    </row>
    <row r="269" spans="1:65" s="2" customFormat="1">
      <c r="A269" s="32"/>
      <c r="B269" s="33"/>
      <c r="C269" s="32"/>
      <c r="D269" s="162" t="s">
        <v>142</v>
      </c>
      <c r="E269" s="32"/>
      <c r="F269" s="163" t="s">
        <v>766</v>
      </c>
      <c r="G269" s="32"/>
      <c r="H269" s="32"/>
      <c r="I269" s="164"/>
      <c r="J269" s="32"/>
      <c r="K269" s="32"/>
      <c r="L269" s="33"/>
      <c r="M269" s="165"/>
      <c r="N269" s="166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142</v>
      </c>
      <c r="AU269" s="17" t="s">
        <v>83</v>
      </c>
    </row>
    <row r="270" spans="1:65" s="2" customFormat="1" ht="16.5" customHeight="1">
      <c r="A270" s="32"/>
      <c r="B270" s="148"/>
      <c r="C270" s="149" t="s">
        <v>666</v>
      </c>
      <c r="D270" s="149" t="s">
        <v>136</v>
      </c>
      <c r="E270" s="150" t="s">
        <v>768</v>
      </c>
      <c r="F270" s="151" t="s">
        <v>769</v>
      </c>
      <c r="G270" s="152" t="s">
        <v>237</v>
      </c>
      <c r="H270" s="153">
        <v>100</v>
      </c>
      <c r="I270" s="154"/>
      <c r="J270" s="155">
        <f>ROUND(I270*H270,2)</f>
        <v>0</v>
      </c>
      <c r="K270" s="151" t="s">
        <v>1</v>
      </c>
      <c r="L270" s="33"/>
      <c r="M270" s="156" t="s">
        <v>1</v>
      </c>
      <c r="N270" s="157" t="s">
        <v>40</v>
      </c>
      <c r="O270" s="58"/>
      <c r="P270" s="158">
        <f>O270*H270</f>
        <v>0</v>
      </c>
      <c r="Q270" s="158">
        <v>0</v>
      </c>
      <c r="R270" s="158">
        <f>Q270*H270</f>
        <v>0</v>
      </c>
      <c r="S270" s="158">
        <v>0</v>
      </c>
      <c r="T270" s="159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0" t="s">
        <v>140</v>
      </c>
      <c r="AT270" s="160" t="s">
        <v>136</v>
      </c>
      <c r="AU270" s="160" t="s">
        <v>83</v>
      </c>
      <c r="AY270" s="17" t="s">
        <v>133</v>
      </c>
      <c r="BE270" s="161">
        <f>IF(N270="základní",J270,0)</f>
        <v>0</v>
      </c>
      <c r="BF270" s="161">
        <f>IF(N270="snížená",J270,0)</f>
        <v>0</v>
      </c>
      <c r="BG270" s="161">
        <f>IF(N270="zákl. přenesená",J270,0)</f>
        <v>0</v>
      </c>
      <c r="BH270" s="161">
        <f>IF(N270="sníž. přenesená",J270,0)</f>
        <v>0</v>
      </c>
      <c r="BI270" s="161">
        <f>IF(N270="nulová",J270,0)</f>
        <v>0</v>
      </c>
      <c r="BJ270" s="17" t="s">
        <v>81</v>
      </c>
      <c r="BK270" s="161">
        <f>ROUND(I270*H270,2)</f>
        <v>0</v>
      </c>
      <c r="BL270" s="17" t="s">
        <v>140</v>
      </c>
      <c r="BM270" s="160" t="s">
        <v>770</v>
      </c>
    </row>
    <row r="271" spans="1:65" s="2" customFormat="1">
      <c r="A271" s="32"/>
      <c r="B271" s="33"/>
      <c r="C271" s="32"/>
      <c r="D271" s="162" t="s">
        <v>142</v>
      </c>
      <c r="E271" s="32"/>
      <c r="F271" s="163" t="s">
        <v>769</v>
      </c>
      <c r="G271" s="32"/>
      <c r="H271" s="32"/>
      <c r="I271" s="164"/>
      <c r="J271" s="32"/>
      <c r="K271" s="32"/>
      <c r="L271" s="33"/>
      <c r="M271" s="165"/>
      <c r="N271" s="166"/>
      <c r="O271" s="58"/>
      <c r="P271" s="58"/>
      <c r="Q271" s="58"/>
      <c r="R271" s="58"/>
      <c r="S271" s="58"/>
      <c r="T271" s="59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7" t="s">
        <v>142</v>
      </c>
      <c r="AU271" s="17" t="s">
        <v>83</v>
      </c>
    </row>
    <row r="272" spans="1:65" s="2" customFormat="1" ht="16.5" customHeight="1">
      <c r="A272" s="32"/>
      <c r="B272" s="148"/>
      <c r="C272" s="149" t="s">
        <v>771</v>
      </c>
      <c r="D272" s="149" t="s">
        <v>136</v>
      </c>
      <c r="E272" s="150" t="s">
        <v>772</v>
      </c>
      <c r="F272" s="151" t="s">
        <v>773</v>
      </c>
      <c r="G272" s="152" t="s">
        <v>237</v>
      </c>
      <c r="H272" s="153">
        <v>100</v>
      </c>
      <c r="I272" s="154"/>
      <c r="J272" s="155">
        <f>ROUND(I272*H272,2)</f>
        <v>0</v>
      </c>
      <c r="K272" s="151" t="s">
        <v>1</v>
      </c>
      <c r="L272" s="33"/>
      <c r="M272" s="156" t="s">
        <v>1</v>
      </c>
      <c r="N272" s="157" t="s">
        <v>40</v>
      </c>
      <c r="O272" s="58"/>
      <c r="P272" s="158">
        <f>O272*H272</f>
        <v>0</v>
      </c>
      <c r="Q272" s="158">
        <v>0</v>
      </c>
      <c r="R272" s="158">
        <f>Q272*H272</f>
        <v>0</v>
      </c>
      <c r="S272" s="158">
        <v>0</v>
      </c>
      <c r="T272" s="159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0" t="s">
        <v>140</v>
      </c>
      <c r="AT272" s="160" t="s">
        <v>136</v>
      </c>
      <c r="AU272" s="160" t="s">
        <v>83</v>
      </c>
      <c r="AY272" s="17" t="s">
        <v>133</v>
      </c>
      <c r="BE272" s="161">
        <f>IF(N272="základní",J272,0)</f>
        <v>0</v>
      </c>
      <c r="BF272" s="161">
        <f>IF(N272="snížená",J272,0)</f>
        <v>0</v>
      </c>
      <c r="BG272" s="161">
        <f>IF(N272="zákl. přenesená",J272,0)</f>
        <v>0</v>
      </c>
      <c r="BH272" s="161">
        <f>IF(N272="sníž. přenesená",J272,0)</f>
        <v>0</v>
      </c>
      <c r="BI272" s="161">
        <f>IF(N272="nulová",J272,0)</f>
        <v>0</v>
      </c>
      <c r="BJ272" s="17" t="s">
        <v>81</v>
      </c>
      <c r="BK272" s="161">
        <f>ROUND(I272*H272,2)</f>
        <v>0</v>
      </c>
      <c r="BL272" s="17" t="s">
        <v>140</v>
      </c>
      <c r="BM272" s="160" t="s">
        <v>774</v>
      </c>
    </row>
    <row r="273" spans="1:65" s="2" customFormat="1">
      <c r="A273" s="32"/>
      <c r="B273" s="33"/>
      <c r="C273" s="32"/>
      <c r="D273" s="162" t="s">
        <v>142</v>
      </c>
      <c r="E273" s="32"/>
      <c r="F273" s="163" t="s">
        <v>773</v>
      </c>
      <c r="G273" s="32"/>
      <c r="H273" s="32"/>
      <c r="I273" s="164"/>
      <c r="J273" s="32"/>
      <c r="K273" s="32"/>
      <c r="L273" s="33"/>
      <c r="M273" s="165"/>
      <c r="N273" s="166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142</v>
      </c>
      <c r="AU273" s="17" t="s">
        <v>83</v>
      </c>
    </row>
    <row r="274" spans="1:65" s="2" customFormat="1" ht="16.5" customHeight="1">
      <c r="A274" s="32"/>
      <c r="B274" s="148"/>
      <c r="C274" s="149" t="s">
        <v>669</v>
      </c>
      <c r="D274" s="149" t="s">
        <v>136</v>
      </c>
      <c r="E274" s="150" t="s">
        <v>775</v>
      </c>
      <c r="F274" s="151" t="s">
        <v>776</v>
      </c>
      <c r="G274" s="152" t="s">
        <v>237</v>
      </c>
      <c r="H274" s="153">
        <v>300</v>
      </c>
      <c r="I274" s="154"/>
      <c r="J274" s="155">
        <f>ROUND(I274*H274,2)</f>
        <v>0</v>
      </c>
      <c r="K274" s="151" t="s">
        <v>1</v>
      </c>
      <c r="L274" s="33"/>
      <c r="M274" s="156" t="s">
        <v>1</v>
      </c>
      <c r="N274" s="157" t="s">
        <v>40</v>
      </c>
      <c r="O274" s="58"/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0" t="s">
        <v>140</v>
      </c>
      <c r="AT274" s="160" t="s">
        <v>136</v>
      </c>
      <c r="AU274" s="160" t="s">
        <v>83</v>
      </c>
      <c r="AY274" s="17" t="s">
        <v>133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7" t="s">
        <v>81</v>
      </c>
      <c r="BK274" s="161">
        <f>ROUND(I274*H274,2)</f>
        <v>0</v>
      </c>
      <c r="BL274" s="17" t="s">
        <v>140</v>
      </c>
      <c r="BM274" s="160" t="s">
        <v>777</v>
      </c>
    </row>
    <row r="275" spans="1:65" s="2" customFormat="1">
      <c r="A275" s="32"/>
      <c r="B275" s="33"/>
      <c r="C275" s="32"/>
      <c r="D275" s="162" t="s">
        <v>142</v>
      </c>
      <c r="E275" s="32"/>
      <c r="F275" s="163" t="s">
        <v>776</v>
      </c>
      <c r="G275" s="32"/>
      <c r="H275" s="32"/>
      <c r="I275" s="164"/>
      <c r="J275" s="32"/>
      <c r="K275" s="32"/>
      <c r="L275" s="33"/>
      <c r="M275" s="165"/>
      <c r="N275" s="166"/>
      <c r="O275" s="58"/>
      <c r="P275" s="58"/>
      <c r="Q275" s="58"/>
      <c r="R275" s="58"/>
      <c r="S275" s="58"/>
      <c r="T275" s="5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142</v>
      </c>
      <c r="AU275" s="17" t="s">
        <v>83</v>
      </c>
    </row>
    <row r="276" spans="1:65" s="2" customFormat="1" ht="16.5" customHeight="1">
      <c r="A276" s="32"/>
      <c r="B276" s="148"/>
      <c r="C276" s="149" t="s">
        <v>778</v>
      </c>
      <c r="D276" s="149" t="s">
        <v>136</v>
      </c>
      <c r="E276" s="150" t="s">
        <v>779</v>
      </c>
      <c r="F276" s="151" t="s">
        <v>780</v>
      </c>
      <c r="G276" s="152" t="s">
        <v>290</v>
      </c>
      <c r="H276" s="153">
        <v>5</v>
      </c>
      <c r="I276" s="154"/>
      <c r="J276" s="155">
        <f>ROUND(I276*H276,2)</f>
        <v>0</v>
      </c>
      <c r="K276" s="151" t="s">
        <v>1</v>
      </c>
      <c r="L276" s="33"/>
      <c r="M276" s="156" t="s">
        <v>1</v>
      </c>
      <c r="N276" s="157" t="s">
        <v>40</v>
      </c>
      <c r="O276" s="58"/>
      <c r="P276" s="158">
        <f>O276*H276</f>
        <v>0</v>
      </c>
      <c r="Q276" s="158">
        <v>0</v>
      </c>
      <c r="R276" s="158">
        <f>Q276*H276</f>
        <v>0</v>
      </c>
      <c r="S276" s="158">
        <v>0</v>
      </c>
      <c r="T276" s="159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0" t="s">
        <v>140</v>
      </c>
      <c r="AT276" s="160" t="s">
        <v>136</v>
      </c>
      <c r="AU276" s="160" t="s">
        <v>83</v>
      </c>
      <c r="AY276" s="17" t="s">
        <v>133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7" t="s">
        <v>81</v>
      </c>
      <c r="BK276" s="161">
        <f>ROUND(I276*H276,2)</f>
        <v>0</v>
      </c>
      <c r="BL276" s="17" t="s">
        <v>140</v>
      </c>
      <c r="BM276" s="160" t="s">
        <v>781</v>
      </c>
    </row>
    <row r="277" spans="1:65" s="2" customFormat="1">
      <c r="A277" s="32"/>
      <c r="B277" s="33"/>
      <c r="C277" s="32"/>
      <c r="D277" s="162" t="s">
        <v>142</v>
      </c>
      <c r="E277" s="32"/>
      <c r="F277" s="163" t="s">
        <v>780</v>
      </c>
      <c r="G277" s="32"/>
      <c r="H277" s="32"/>
      <c r="I277" s="164"/>
      <c r="J277" s="32"/>
      <c r="K277" s="32"/>
      <c r="L277" s="33"/>
      <c r="M277" s="165"/>
      <c r="N277" s="166"/>
      <c r="O277" s="58"/>
      <c r="P277" s="58"/>
      <c r="Q277" s="58"/>
      <c r="R277" s="58"/>
      <c r="S277" s="58"/>
      <c r="T277" s="59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7" t="s">
        <v>142</v>
      </c>
      <c r="AU277" s="17" t="s">
        <v>83</v>
      </c>
    </row>
    <row r="278" spans="1:65" s="2" customFormat="1" ht="16.5" customHeight="1">
      <c r="A278" s="32"/>
      <c r="B278" s="148"/>
      <c r="C278" s="149" t="s">
        <v>672</v>
      </c>
      <c r="D278" s="149" t="s">
        <v>136</v>
      </c>
      <c r="E278" s="150" t="s">
        <v>782</v>
      </c>
      <c r="F278" s="151" t="s">
        <v>783</v>
      </c>
      <c r="G278" s="152" t="s">
        <v>237</v>
      </c>
      <c r="H278" s="153">
        <v>300</v>
      </c>
      <c r="I278" s="154"/>
      <c r="J278" s="155">
        <f>ROUND(I278*H278,2)</f>
        <v>0</v>
      </c>
      <c r="K278" s="151" t="s">
        <v>1</v>
      </c>
      <c r="L278" s="33"/>
      <c r="M278" s="156" t="s">
        <v>1</v>
      </c>
      <c r="N278" s="157" t="s">
        <v>40</v>
      </c>
      <c r="O278" s="58"/>
      <c r="P278" s="158">
        <f>O278*H278</f>
        <v>0</v>
      </c>
      <c r="Q278" s="158">
        <v>0</v>
      </c>
      <c r="R278" s="158">
        <f>Q278*H278</f>
        <v>0</v>
      </c>
      <c r="S278" s="158">
        <v>0</v>
      </c>
      <c r="T278" s="15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0" t="s">
        <v>140</v>
      </c>
      <c r="AT278" s="160" t="s">
        <v>136</v>
      </c>
      <c r="AU278" s="160" t="s">
        <v>83</v>
      </c>
      <c r="AY278" s="17" t="s">
        <v>133</v>
      </c>
      <c r="BE278" s="161">
        <f>IF(N278="základní",J278,0)</f>
        <v>0</v>
      </c>
      <c r="BF278" s="161">
        <f>IF(N278="snížená",J278,0)</f>
        <v>0</v>
      </c>
      <c r="BG278" s="161">
        <f>IF(N278="zákl. přenesená",J278,0)</f>
        <v>0</v>
      </c>
      <c r="BH278" s="161">
        <f>IF(N278="sníž. přenesená",J278,0)</f>
        <v>0</v>
      </c>
      <c r="BI278" s="161">
        <f>IF(N278="nulová",J278,0)</f>
        <v>0</v>
      </c>
      <c r="BJ278" s="17" t="s">
        <v>81</v>
      </c>
      <c r="BK278" s="161">
        <f>ROUND(I278*H278,2)</f>
        <v>0</v>
      </c>
      <c r="BL278" s="17" t="s">
        <v>140</v>
      </c>
      <c r="BM278" s="160" t="s">
        <v>784</v>
      </c>
    </row>
    <row r="279" spans="1:65" s="2" customFormat="1">
      <c r="A279" s="32"/>
      <c r="B279" s="33"/>
      <c r="C279" s="32"/>
      <c r="D279" s="162" t="s">
        <v>142</v>
      </c>
      <c r="E279" s="32"/>
      <c r="F279" s="163" t="s">
        <v>783</v>
      </c>
      <c r="G279" s="32"/>
      <c r="H279" s="32"/>
      <c r="I279" s="164"/>
      <c r="J279" s="32"/>
      <c r="K279" s="32"/>
      <c r="L279" s="33"/>
      <c r="M279" s="165"/>
      <c r="N279" s="166"/>
      <c r="O279" s="58"/>
      <c r="P279" s="58"/>
      <c r="Q279" s="58"/>
      <c r="R279" s="58"/>
      <c r="S279" s="58"/>
      <c r="T279" s="5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142</v>
      </c>
      <c r="AU279" s="17" t="s">
        <v>83</v>
      </c>
    </row>
    <row r="280" spans="1:65" s="2" customFormat="1" ht="16.5" customHeight="1">
      <c r="A280" s="32"/>
      <c r="B280" s="148"/>
      <c r="C280" s="149" t="s">
        <v>785</v>
      </c>
      <c r="D280" s="149" t="s">
        <v>136</v>
      </c>
      <c r="E280" s="150" t="s">
        <v>786</v>
      </c>
      <c r="F280" s="151" t="s">
        <v>787</v>
      </c>
      <c r="G280" s="152" t="s">
        <v>237</v>
      </c>
      <c r="H280" s="153">
        <v>200</v>
      </c>
      <c r="I280" s="154"/>
      <c r="J280" s="155">
        <f>ROUND(I280*H280,2)</f>
        <v>0</v>
      </c>
      <c r="K280" s="151" t="s">
        <v>1</v>
      </c>
      <c r="L280" s="33"/>
      <c r="M280" s="156" t="s">
        <v>1</v>
      </c>
      <c r="N280" s="157" t="s">
        <v>40</v>
      </c>
      <c r="O280" s="58"/>
      <c r="P280" s="158">
        <f>O280*H280</f>
        <v>0</v>
      </c>
      <c r="Q280" s="158">
        <v>0</v>
      </c>
      <c r="R280" s="158">
        <f>Q280*H280</f>
        <v>0</v>
      </c>
      <c r="S280" s="158">
        <v>0</v>
      </c>
      <c r="T280" s="15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0" t="s">
        <v>140</v>
      </c>
      <c r="AT280" s="160" t="s">
        <v>136</v>
      </c>
      <c r="AU280" s="160" t="s">
        <v>83</v>
      </c>
      <c r="AY280" s="17" t="s">
        <v>133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7" t="s">
        <v>81</v>
      </c>
      <c r="BK280" s="161">
        <f>ROUND(I280*H280,2)</f>
        <v>0</v>
      </c>
      <c r="BL280" s="17" t="s">
        <v>140</v>
      </c>
      <c r="BM280" s="160" t="s">
        <v>788</v>
      </c>
    </row>
    <row r="281" spans="1:65" s="2" customFormat="1">
      <c r="A281" s="32"/>
      <c r="B281" s="33"/>
      <c r="C281" s="32"/>
      <c r="D281" s="162" t="s">
        <v>142</v>
      </c>
      <c r="E281" s="32"/>
      <c r="F281" s="163" t="s">
        <v>787</v>
      </c>
      <c r="G281" s="32"/>
      <c r="H281" s="32"/>
      <c r="I281" s="164"/>
      <c r="J281" s="32"/>
      <c r="K281" s="32"/>
      <c r="L281" s="33"/>
      <c r="M281" s="165"/>
      <c r="N281" s="166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142</v>
      </c>
      <c r="AU281" s="17" t="s">
        <v>83</v>
      </c>
    </row>
    <row r="282" spans="1:65" s="2" customFormat="1" ht="16.5" customHeight="1">
      <c r="A282" s="32"/>
      <c r="B282" s="148"/>
      <c r="C282" s="149" t="s">
        <v>675</v>
      </c>
      <c r="D282" s="149" t="s">
        <v>136</v>
      </c>
      <c r="E282" s="150" t="s">
        <v>789</v>
      </c>
      <c r="F282" s="151" t="s">
        <v>790</v>
      </c>
      <c r="G282" s="152" t="s">
        <v>592</v>
      </c>
      <c r="H282" s="153">
        <v>160</v>
      </c>
      <c r="I282" s="154"/>
      <c r="J282" s="155">
        <f>ROUND(I282*H282,2)</f>
        <v>0</v>
      </c>
      <c r="K282" s="151" t="s">
        <v>1</v>
      </c>
      <c r="L282" s="33"/>
      <c r="M282" s="156" t="s">
        <v>1</v>
      </c>
      <c r="N282" s="157" t="s">
        <v>40</v>
      </c>
      <c r="O282" s="58"/>
      <c r="P282" s="158">
        <f>O282*H282</f>
        <v>0</v>
      </c>
      <c r="Q282" s="158">
        <v>0</v>
      </c>
      <c r="R282" s="158">
        <f>Q282*H282</f>
        <v>0</v>
      </c>
      <c r="S282" s="158">
        <v>0</v>
      </c>
      <c r="T282" s="15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0" t="s">
        <v>140</v>
      </c>
      <c r="AT282" s="160" t="s">
        <v>136</v>
      </c>
      <c r="AU282" s="160" t="s">
        <v>83</v>
      </c>
      <c r="AY282" s="17" t="s">
        <v>133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7" t="s">
        <v>81</v>
      </c>
      <c r="BK282" s="161">
        <f>ROUND(I282*H282,2)</f>
        <v>0</v>
      </c>
      <c r="BL282" s="17" t="s">
        <v>140</v>
      </c>
      <c r="BM282" s="160" t="s">
        <v>791</v>
      </c>
    </row>
    <row r="283" spans="1:65" s="2" customFormat="1">
      <c r="A283" s="32"/>
      <c r="B283" s="33"/>
      <c r="C283" s="32"/>
      <c r="D283" s="162" t="s">
        <v>142</v>
      </c>
      <c r="E283" s="32"/>
      <c r="F283" s="163" t="s">
        <v>790</v>
      </c>
      <c r="G283" s="32"/>
      <c r="H283" s="32"/>
      <c r="I283" s="164"/>
      <c r="J283" s="32"/>
      <c r="K283" s="32"/>
      <c r="L283" s="33"/>
      <c r="M283" s="165"/>
      <c r="N283" s="166"/>
      <c r="O283" s="58"/>
      <c r="P283" s="58"/>
      <c r="Q283" s="58"/>
      <c r="R283" s="58"/>
      <c r="S283" s="58"/>
      <c r="T283" s="5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142</v>
      </c>
      <c r="AU283" s="17" t="s">
        <v>83</v>
      </c>
    </row>
    <row r="284" spans="1:65" s="2" customFormat="1" ht="24.2" customHeight="1">
      <c r="A284" s="32"/>
      <c r="B284" s="148"/>
      <c r="C284" s="149" t="s">
        <v>792</v>
      </c>
      <c r="D284" s="149" t="s">
        <v>136</v>
      </c>
      <c r="E284" s="150" t="s">
        <v>793</v>
      </c>
      <c r="F284" s="151" t="s">
        <v>794</v>
      </c>
      <c r="G284" s="152" t="s">
        <v>237</v>
      </c>
      <c r="H284" s="153">
        <v>8</v>
      </c>
      <c r="I284" s="154"/>
      <c r="J284" s="155">
        <f>ROUND(I284*H284,2)</f>
        <v>0</v>
      </c>
      <c r="K284" s="151" t="s">
        <v>1</v>
      </c>
      <c r="L284" s="33"/>
      <c r="M284" s="156" t="s">
        <v>1</v>
      </c>
      <c r="N284" s="157" t="s">
        <v>40</v>
      </c>
      <c r="O284" s="58"/>
      <c r="P284" s="158">
        <f>O284*H284</f>
        <v>0</v>
      </c>
      <c r="Q284" s="158">
        <v>0</v>
      </c>
      <c r="R284" s="158">
        <f>Q284*H284</f>
        <v>0</v>
      </c>
      <c r="S284" s="158">
        <v>0</v>
      </c>
      <c r="T284" s="15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0" t="s">
        <v>140</v>
      </c>
      <c r="AT284" s="160" t="s">
        <v>136</v>
      </c>
      <c r="AU284" s="160" t="s">
        <v>83</v>
      </c>
      <c r="AY284" s="17" t="s">
        <v>133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81</v>
      </c>
      <c r="BK284" s="161">
        <f>ROUND(I284*H284,2)</f>
        <v>0</v>
      </c>
      <c r="BL284" s="17" t="s">
        <v>140</v>
      </c>
      <c r="BM284" s="160" t="s">
        <v>795</v>
      </c>
    </row>
    <row r="285" spans="1:65" s="2" customFormat="1">
      <c r="A285" s="32"/>
      <c r="B285" s="33"/>
      <c r="C285" s="32"/>
      <c r="D285" s="162" t="s">
        <v>142</v>
      </c>
      <c r="E285" s="32"/>
      <c r="F285" s="163" t="s">
        <v>794</v>
      </c>
      <c r="G285" s="32"/>
      <c r="H285" s="32"/>
      <c r="I285" s="164"/>
      <c r="J285" s="32"/>
      <c r="K285" s="32"/>
      <c r="L285" s="33"/>
      <c r="M285" s="165"/>
      <c r="N285" s="166"/>
      <c r="O285" s="58"/>
      <c r="P285" s="58"/>
      <c r="Q285" s="58"/>
      <c r="R285" s="58"/>
      <c r="S285" s="58"/>
      <c r="T285" s="5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142</v>
      </c>
      <c r="AU285" s="17" t="s">
        <v>83</v>
      </c>
    </row>
    <row r="286" spans="1:65" s="2" customFormat="1" ht="21.75" customHeight="1">
      <c r="A286" s="32"/>
      <c r="B286" s="148"/>
      <c r="C286" s="149" t="s">
        <v>678</v>
      </c>
      <c r="D286" s="149" t="s">
        <v>136</v>
      </c>
      <c r="E286" s="150" t="s">
        <v>796</v>
      </c>
      <c r="F286" s="151" t="s">
        <v>797</v>
      </c>
      <c r="G286" s="152" t="s">
        <v>237</v>
      </c>
      <c r="H286" s="153">
        <v>300</v>
      </c>
      <c r="I286" s="154"/>
      <c r="J286" s="155">
        <f>ROUND(I286*H286,2)</f>
        <v>0</v>
      </c>
      <c r="K286" s="151" t="s">
        <v>1</v>
      </c>
      <c r="L286" s="33"/>
      <c r="M286" s="156" t="s">
        <v>1</v>
      </c>
      <c r="N286" s="157" t="s">
        <v>40</v>
      </c>
      <c r="O286" s="58"/>
      <c r="P286" s="158">
        <f>O286*H286</f>
        <v>0</v>
      </c>
      <c r="Q286" s="158">
        <v>0</v>
      </c>
      <c r="R286" s="158">
        <f>Q286*H286</f>
        <v>0</v>
      </c>
      <c r="S286" s="158">
        <v>0</v>
      </c>
      <c r="T286" s="15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0" t="s">
        <v>140</v>
      </c>
      <c r="AT286" s="160" t="s">
        <v>136</v>
      </c>
      <c r="AU286" s="160" t="s">
        <v>83</v>
      </c>
      <c r="AY286" s="17" t="s">
        <v>133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7" t="s">
        <v>81</v>
      </c>
      <c r="BK286" s="161">
        <f>ROUND(I286*H286,2)</f>
        <v>0</v>
      </c>
      <c r="BL286" s="17" t="s">
        <v>140</v>
      </c>
      <c r="BM286" s="160" t="s">
        <v>798</v>
      </c>
    </row>
    <row r="287" spans="1:65" s="2" customFormat="1">
      <c r="A287" s="32"/>
      <c r="B287" s="33"/>
      <c r="C287" s="32"/>
      <c r="D287" s="162" t="s">
        <v>142</v>
      </c>
      <c r="E287" s="32"/>
      <c r="F287" s="163" t="s">
        <v>797</v>
      </c>
      <c r="G287" s="32"/>
      <c r="H287" s="32"/>
      <c r="I287" s="164"/>
      <c r="J287" s="32"/>
      <c r="K287" s="32"/>
      <c r="L287" s="33"/>
      <c r="M287" s="165"/>
      <c r="N287" s="166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142</v>
      </c>
      <c r="AU287" s="17" t="s">
        <v>83</v>
      </c>
    </row>
    <row r="288" spans="1:65" s="2" customFormat="1" ht="21.75" customHeight="1">
      <c r="A288" s="32"/>
      <c r="B288" s="148"/>
      <c r="C288" s="149" t="s">
        <v>799</v>
      </c>
      <c r="D288" s="149" t="s">
        <v>136</v>
      </c>
      <c r="E288" s="150" t="s">
        <v>800</v>
      </c>
      <c r="F288" s="151" t="s">
        <v>801</v>
      </c>
      <c r="G288" s="152" t="s">
        <v>237</v>
      </c>
      <c r="H288" s="153">
        <v>60</v>
      </c>
      <c r="I288" s="154"/>
      <c r="J288" s="155">
        <f>ROUND(I288*H288,2)</f>
        <v>0</v>
      </c>
      <c r="K288" s="151" t="s">
        <v>1</v>
      </c>
      <c r="L288" s="33"/>
      <c r="M288" s="156" t="s">
        <v>1</v>
      </c>
      <c r="N288" s="157" t="s">
        <v>40</v>
      </c>
      <c r="O288" s="58"/>
      <c r="P288" s="158">
        <f>O288*H288</f>
        <v>0</v>
      </c>
      <c r="Q288" s="158">
        <v>0</v>
      </c>
      <c r="R288" s="158">
        <f>Q288*H288</f>
        <v>0</v>
      </c>
      <c r="S288" s="158">
        <v>0</v>
      </c>
      <c r="T288" s="15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0" t="s">
        <v>140</v>
      </c>
      <c r="AT288" s="160" t="s">
        <v>136</v>
      </c>
      <c r="AU288" s="160" t="s">
        <v>83</v>
      </c>
      <c r="AY288" s="17" t="s">
        <v>133</v>
      </c>
      <c r="BE288" s="161">
        <f>IF(N288="základní",J288,0)</f>
        <v>0</v>
      </c>
      <c r="BF288" s="161">
        <f>IF(N288="snížená",J288,0)</f>
        <v>0</v>
      </c>
      <c r="BG288" s="161">
        <f>IF(N288="zákl. přenesená",J288,0)</f>
        <v>0</v>
      </c>
      <c r="BH288" s="161">
        <f>IF(N288="sníž. přenesená",J288,0)</f>
        <v>0</v>
      </c>
      <c r="BI288" s="161">
        <f>IF(N288="nulová",J288,0)</f>
        <v>0</v>
      </c>
      <c r="BJ288" s="17" t="s">
        <v>81</v>
      </c>
      <c r="BK288" s="161">
        <f>ROUND(I288*H288,2)</f>
        <v>0</v>
      </c>
      <c r="BL288" s="17" t="s">
        <v>140</v>
      </c>
      <c r="BM288" s="160" t="s">
        <v>802</v>
      </c>
    </row>
    <row r="289" spans="1:65" s="2" customFormat="1">
      <c r="A289" s="32"/>
      <c r="B289" s="33"/>
      <c r="C289" s="32"/>
      <c r="D289" s="162" t="s">
        <v>142</v>
      </c>
      <c r="E289" s="32"/>
      <c r="F289" s="163" t="s">
        <v>801</v>
      </c>
      <c r="G289" s="32"/>
      <c r="H289" s="32"/>
      <c r="I289" s="164"/>
      <c r="J289" s="32"/>
      <c r="K289" s="32"/>
      <c r="L289" s="33"/>
      <c r="M289" s="165"/>
      <c r="N289" s="166"/>
      <c r="O289" s="58"/>
      <c r="P289" s="58"/>
      <c r="Q289" s="58"/>
      <c r="R289" s="58"/>
      <c r="S289" s="58"/>
      <c r="T289" s="59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142</v>
      </c>
      <c r="AU289" s="17" t="s">
        <v>83</v>
      </c>
    </row>
    <row r="290" spans="1:65" s="2" customFormat="1" ht="16.5" customHeight="1">
      <c r="A290" s="32"/>
      <c r="B290" s="148"/>
      <c r="C290" s="149" t="s">
        <v>681</v>
      </c>
      <c r="D290" s="149" t="s">
        <v>136</v>
      </c>
      <c r="E290" s="150" t="s">
        <v>803</v>
      </c>
      <c r="F290" s="151" t="s">
        <v>804</v>
      </c>
      <c r="G290" s="152" t="s">
        <v>237</v>
      </c>
      <c r="H290" s="153">
        <v>50</v>
      </c>
      <c r="I290" s="154"/>
      <c r="J290" s="155">
        <f>ROUND(I290*H290,2)</f>
        <v>0</v>
      </c>
      <c r="K290" s="151" t="s">
        <v>1</v>
      </c>
      <c r="L290" s="33"/>
      <c r="M290" s="156" t="s">
        <v>1</v>
      </c>
      <c r="N290" s="157" t="s">
        <v>40</v>
      </c>
      <c r="O290" s="58"/>
      <c r="P290" s="158">
        <f>O290*H290</f>
        <v>0</v>
      </c>
      <c r="Q290" s="158">
        <v>0</v>
      </c>
      <c r="R290" s="158">
        <f>Q290*H290</f>
        <v>0</v>
      </c>
      <c r="S290" s="158">
        <v>0</v>
      </c>
      <c r="T290" s="15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0" t="s">
        <v>140</v>
      </c>
      <c r="AT290" s="160" t="s">
        <v>136</v>
      </c>
      <c r="AU290" s="160" t="s">
        <v>83</v>
      </c>
      <c r="AY290" s="17" t="s">
        <v>133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7" t="s">
        <v>81</v>
      </c>
      <c r="BK290" s="161">
        <f>ROUND(I290*H290,2)</f>
        <v>0</v>
      </c>
      <c r="BL290" s="17" t="s">
        <v>140</v>
      </c>
      <c r="BM290" s="160" t="s">
        <v>805</v>
      </c>
    </row>
    <row r="291" spans="1:65" s="2" customFormat="1">
      <c r="A291" s="32"/>
      <c r="B291" s="33"/>
      <c r="C291" s="32"/>
      <c r="D291" s="162" t="s">
        <v>142</v>
      </c>
      <c r="E291" s="32"/>
      <c r="F291" s="163" t="s">
        <v>804</v>
      </c>
      <c r="G291" s="32"/>
      <c r="H291" s="32"/>
      <c r="I291" s="164"/>
      <c r="J291" s="32"/>
      <c r="K291" s="32"/>
      <c r="L291" s="33"/>
      <c r="M291" s="165"/>
      <c r="N291" s="166"/>
      <c r="O291" s="58"/>
      <c r="P291" s="58"/>
      <c r="Q291" s="58"/>
      <c r="R291" s="58"/>
      <c r="S291" s="58"/>
      <c r="T291" s="5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142</v>
      </c>
      <c r="AU291" s="17" t="s">
        <v>83</v>
      </c>
    </row>
    <row r="292" spans="1:65" s="2" customFormat="1" ht="21.75" customHeight="1">
      <c r="A292" s="32"/>
      <c r="B292" s="148"/>
      <c r="C292" s="149" t="s">
        <v>806</v>
      </c>
      <c r="D292" s="149" t="s">
        <v>136</v>
      </c>
      <c r="E292" s="150" t="s">
        <v>807</v>
      </c>
      <c r="F292" s="151" t="s">
        <v>808</v>
      </c>
      <c r="G292" s="152" t="s">
        <v>237</v>
      </c>
      <c r="H292" s="153">
        <v>300</v>
      </c>
      <c r="I292" s="154"/>
      <c r="J292" s="155">
        <f>ROUND(I292*H292,2)</f>
        <v>0</v>
      </c>
      <c r="K292" s="151" t="s">
        <v>1</v>
      </c>
      <c r="L292" s="33"/>
      <c r="M292" s="156" t="s">
        <v>1</v>
      </c>
      <c r="N292" s="157" t="s">
        <v>40</v>
      </c>
      <c r="O292" s="58"/>
      <c r="P292" s="158">
        <f>O292*H292</f>
        <v>0</v>
      </c>
      <c r="Q292" s="158">
        <v>0</v>
      </c>
      <c r="R292" s="158">
        <f>Q292*H292</f>
        <v>0</v>
      </c>
      <c r="S292" s="158">
        <v>0</v>
      </c>
      <c r="T292" s="159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0" t="s">
        <v>140</v>
      </c>
      <c r="AT292" s="160" t="s">
        <v>136</v>
      </c>
      <c r="AU292" s="160" t="s">
        <v>83</v>
      </c>
      <c r="AY292" s="17" t="s">
        <v>133</v>
      </c>
      <c r="BE292" s="161">
        <f>IF(N292="základní",J292,0)</f>
        <v>0</v>
      </c>
      <c r="BF292" s="161">
        <f>IF(N292="snížená",J292,0)</f>
        <v>0</v>
      </c>
      <c r="BG292" s="161">
        <f>IF(N292="zákl. přenesená",J292,0)</f>
        <v>0</v>
      </c>
      <c r="BH292" s="161">
        <f>IF(N292="sníž. přenesená",J292,0)</f>
        <v>0</v>
      </c>
      <c r="BI292" s="161">
        <f>IF(N292="nulová",J292,0)</f>
        <v>0</v>
      </c>
      <c r="BJ292" s="17" t="s">
        <v>81</v>
      </c>
      <c r="BK292" s="161">
        <f>ROUND(I292*H292,2)</f>
        <v>0</v>
      </c>
      <c r="BL292" s="17" t="s">
        <v>140</v>
      </c>
      <c r="BM292" s="160" t="s">
        <v>809</v>
      </c>
    </row>
    <row r="293" spans="1:65" s="2" customFormat="1">
      <c r="A293" s="32"/>
      <c r="B293" s="33"/>
      <c r="C293" s="32"/>
      <c r="D293" s="162" t="s">
        <v>142</v>
      </c>
      <c r="E293" s="32"/>
      <c r="F293" s="163" t="s">
        <v>808</v>
      </c>
      <c r="G293" s="32"/>
      <c r="H293" s="32"/>
      <c r="I293" s="164"/>
      <c r="J293" s="32"/>
      <c r="K293" s="32"/>
      <c r="L293" s="33"/>
      <c r="M293" s="165"/>
      <c r="N293" s="166"/>
      <c r="O293" s="58"/>
      <c r="P293" s="58"/>
      <c r="Q293" s="58"/>
      <c r="R293" s="58"/>
      <c r="S293" s="58"/>
      <c r="T293" s="5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142</v>
      </c>
      <c r="AU293" s="17" t="s">
        <v>83</v>
      </c>
    </row>
    <row r="294" spans="1:65" s="2" customFormat="1" ht="24.2" customHeight="1">
      <c r="A294" s="32"/>
      <c r="B294" s="148"/>
      <c r="C294" s="149" t="s">
        <v>684</v>
      </c>
      <c r="D294" s="149" t="s">
        <v>136</v>
      </c>
      <c r="E294" s="150" t="s">
        <v>810</v>
      </c>
      <c r="F294" s="151" t="s">
        <v>811</v>
      </c>
      <c r="G294" s="152" t="s">
        <v>290</v>
      </c>
      <c r="H294" s="153">
        <v>500</v>
      </c>
      <c r="I294" s="154"/>
      <c r="J294" s="155">
        <f>ROUND(I294*H294,2)</f>
        <v>0</v>
      </c>
      <c r="K294" s="151" t="s">
        <v>1</v>
      </c>
      <c r="L294" s="33"/>
      <c r="M294" s="156" t="s">
        <v>1</v>
      </c>
      <c r="N294" s="157" t="s">
        <v>40</v>
      </c>
      <c r="O294" s="58"/>
      <c r="P294" s="158">
        <f>O294*H294</f>
        <v>0</v>
      </c>
      <c r="Q294" s="158">
        <v>0</v>
      </c>
      <c r="R294" s="158">
        <f>Q294*H294</f>
        <v>0</v>
      </c>
      <c r="S294" s="158">
        <v>0</v>
      </c>
      <c r="T294" s="15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0" t="s">
        <v>140</v>
      </c>
      <c r="AT294" s="160" t="s">
        <v>136</v>
      </c>
      <c r="AU294" s="160" t="s">
        <v>83</v>
      </c>
      <c r="AY294" s="17" t="s">
        <v>133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7" t="s">
        <v>81</v>
      </c>
      <c r="BK294" s="161">
        <f>ROUND(I294*H294,2)</f>
        <v>0</v>
      </c>
      <c r="BL294" s="17" t="s">
        <v>140</v>
      </c>
      <c r="BM294" s="160" t="s">
        <v>812</v>
      </c>
    </row>
    <row r="295" spans="1:65" s="2" customFormat="1">
      <c r="A295" s="32"/>
      <c r="B295" s="33"/>
      <c r="C295" s="32"/>
      <c r="D295" s="162" t="s">
        <v>142</v>
      </c>
      <c r="E295" s="32"/>
      <c r="F295" s="163" t="s">
        <v>811</v>
      </c>
      <c r="G295" s="32"/>
      <c r="H295" s="32"/>
      <c r="I295" s="164"/>
      <c r="J295" s="32"/>
      <c r="K295" s="32"/>
      <c r="L295" s="33"/>
      <c r="M295" s="165"/>
      <c r="N295" s="166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142</v>
      </c>
      <c r="AU295" s="17" t="s">
        <v>83</v>
      </c>
    </row>
    <row r="296" spans="1:65" s="2" customFormat="1" ht="16.5" customHeight="1">
      <c r="A296" s="32"/>
      <c r="B296" s="148"/>
      <c r="C296" s="149" t="s">
        <v>813</v>
      </c>
      <c r="D296" s="149" t="s">
        <v>136</v>
      </c>
      <c r="E296" s="150" t="s">
        <v>814</v>
      </c>
      <c r="F296" s="151" t="s">
        <v>815</v>
      </c>
      <c r="G296" s="152" t="s">
        <v>290</v>
      </c>
      <c r="H296" s="153">
        <v>30</v>
      </c>
      <c r="I296" s="154"/>
      <c r="J296" s="155">
        <f>ROUND(I296*H296,2)</f>
        <v>0</v>
      </c>
      <c r="K296" s="151" t="s">
        <v>1</v>
      </c>
      <c r="L296" s="33"/>
      <c r="M296" s="156" t="s">
        <v>1</v>
      </c>
      <c r="N296" s="157" t="s">
        <v>40</v>
      </c>
      <c r="O296" s="58"/>
      <c r="P296" s="158">
        <f>O296*H296</f>
        <v>0</v>
      </c>
      <c r="Q296" s="158">
        <v>0</v>
      </c>
      <c r="R296" s="158">
        <f>Q296*H296</f>
        <v>0</v>
      </c>
      <c r="S296" s="158">
        <v>0</v>
      </c>
      <c r="T296" s="159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0" t="s">
        <v>140</v>
      </c>
      <c r="AT296" s="160" t="s">
        <v>136</v>
      </c>
      <c r="AU296" s="160" t="s">
        <v>83</v>
      </c>
      <c r="AY296" s="17" t="s">
        <v>133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7" t="s">
        <v>81</v>
      </c>
      <c r="BK296" s="161">
        <f>ROUND(I296*H296,2)</f>
        <v>0</v>
      </c>
      <c r="BL296" s="17" t="s">
        <v>140</v>
      </c>
      <c r="BM296" s="160" t="s">
        <v>816</v>
      </c>
    </row>
    <row r="297" spans="1:65" s="2" customFormat="1">
      <c r="A297" s="32"/>
      <c r="B297" s="33"/>
      <c r="C297" s="32"/>
      <c r="D297" s="162" t="s">
        <v>142</v>
      </c>
      <c r="E297" s="32"/>
      <c r="F297" s="163" t="s">
        <v>815</v>
      </c>
      <c r="G297" s="32"/>
      <c r="H297" s="32"/>
      <c r="I297" s="164"/>
      <c r="J297" s="32"/>
      <c r="K297" s="32"/>
      <c r="L297" s="33"/>
      <c r="M297" s="165"/>
      <c r="N297" s="166"/>
      <c r="O297" s="58"/>
      <c r="P297" s="58"/>
      <c r="Q297" s="58"/>
      <c r="R297" s="58"/>
      <c r="S297" s="58"/>
      <c r="T297" s="59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7" t="s">
        <v>142</v>
      </c>
      <c r="AU297" s="17" t="s">
        <v>83</v>
      </c>
    </row>
    <row r="298" spans="1:65" s="2" customFormat="1" ht="21.75" customHeight="1">
      <c r="A298" s="32"/>
      <c r="B298" s="148"/>
      <c r="C298" s="149" t="s">
        <v>687</v>
      </c>
      <c r="D298" s="149" t="s">
        <v>136</v>
      </c>
      <c r="E298" s="150" t="s">
        <v>817</v>
      </c>
      <c r="F298" s="151" t="s">
        <v>818</v>
      </c>
      <c r="G298" s="152" t="s">
        <v>290</v>
      </c>
      <c r="H298" s="153">
        <v>220</v>
      </c>
      <c r="I298" s="154"/>
      <c r="J298" s="155">
        <f>ROUND(I298*H298,2)</f>
        <v>0</v>
      </c>
      <c r="K298" s="151" t="s">
        <v>1</v>
      </c>
      <c r="L298" s="33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0" t="s">
        <v>140</v>
      </c>
      <c r="AT298" s="160" t="s">
        <v>136</v>
      </c>
      <c r="AU298" s="160" t="s">
        <v>83</v>
      </c>
      <c r="AY298" s="17" t="s">
        <v>133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7" t="s">
        <v>81</v>
      </c>
      <c r="BK298" s="161">
        <f>ROUND(I298*H298,2)</f>
        <v>0</v>
      </c>
      <c r="BL298" s="17" t="s">
        <v>140</v>
      </c>
      <c r="BM298" s="160" t="s">
        <v>819</v>
      </c>
    </row>
    <row r="299" spans="1:65" s="2" customFormat="1">
      <c r="A299" s="32"/>
      <c r="B299" s="33"/>
      <c r="C299" s="32"/>
      <c r="D299" s="162" t="s">
        <v>142</v>
      </c>
      <c r="E299" s="32"/>
      <c r="F299" s="163" t="s">
        <v>818</v>
      </c>
      <c r="G299" s="32"/>
      <c r="H299" s="32"/>
      <c r="I299" s="164"/>
      <c r="J299" s="32"/>
      <c r="K299" s="32"/>
      <c r="L299" s="33"/>
      <c r="M299" s="165"/>
      <c r="N299" s="166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142</v>
      </c>
      <c r="AU299" s="17" t="s">
        <v>83</v>
      </c>
    </row>
    <row r="300" spans="1:65" s="2" customFormat="1" ht="21.75" customHeight="1">
      <c r="A300" s="32"/>
      <c r="B300" s="148"/>
      <c r="C300" s="149" t="s">
        <v>820</v>
      </c>
      <c r="D300" s="149" t="s">
        <v>136</v>
      </c>
      <c r="E300" s="150" t="s">
        <v>821</v>
      </c>
      <c r="F300" s="151" t="s">
        <v>822</v>
      </c>
      <c r="G300" s="152" t="s">
        <v>237</v>
      </c>
      <c r="H300" s="153">
        <v>300</v>
      </c>
      <c r="I300" s="154"/>
      <c r="J300" s="155">
        <f>ROUND(I300*H300,2)</f>
        <v>0</v>
      </c>
      <c r="K300" s="151" t="s">
        <v>1</v>
      </c>
      <c r="L300" s="33"/>
      <c r="M300" s="156" t="s">
        <v>1</v>
      </c>
      <c r="N300" s="157" t="s">
        <v>40</v>
      </c>
      <c r="O300" s="58"/>
      <c r="P300" s="158">
        <f>O300*H300</f>
        <v>0</v>
      </c>
      <c r="Q300" s="158">
        <v>0</v>
      </c>
      <c r="R300" s="158">
        <f>Q300*H300</f>
        <v>0</v>
      </c>
      <c r="S300" s="158">
        <v>0</v>
      </c>
      <c r="T300" s="15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0" t="s">
        <v>140</v>
      </c>
      <c r="AT300" s="160" t="s">
        <v>136</v>
      </c>
      <c r="AU300" s="160" t="s">
        <v>83</v>
      </c>
      <c r="AY300" s="17" t="s">
        <v>133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7" t="s">
        <v>81</v>
      </c>
      <c r="BK300" s="161">
        <f>ROUND(I300*H300,2)</f>
        <v>0</v>
      </c>
      <c r="BL300" s="17" t="s">
        <v>140</v>
      </c>
      <c r="BM300" s="160" t="s">
        <v>823</v>
      </c>
    </row>
    <row r="301" spans="1:65" s="2" customFormat="1">
      <c r="A301" s="32"/>
      <c r="B301" s="33"/>
      <c r="C301" s="32"/>
      <c r="D301" s="162" t="s">
        <v>142</v>
      </c>
      <c r="E301" s="32"/>
      <c r="F301" s="163" t="s">
        <v>822</v>
      </c>
      <c r="G301" s="32"/>
      <c r="H301" s="32"/>
      <c r="I301" s="164"/>
      <c r="J301" s="32"/>
      <c r="K301" s="32"/>
      <c r="L301" s="33"/>
      <c r="M301" s="165"/>
      <c r="N301" s="166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142</v>
      </c>
      <c r="AU301" s="17" t="s">
        <v>83</v>
      </c>
    </row>
    <row r="302" spans="1:65" s="2" customFormat="1" ht="16.5" customHeight="1">
      <c r="A302" s="32"/>
      <c r="B302" s="148"/>
      <c r="C302" s="149" t="s">
        <v>690</v>
      </c>
      <c r="D302" s="149" t="s">
        <v>136</v>
      </c>
      <c r="E302" s="150" t="s">
        <v>824</v>
      </c>
      <c r="F302" s="151" t="s">
        <v>825</v>
      </c>
      <c r="G302" s="152" t="s">
        <v>237</v>
      </c>
      <c r="H302" s="153">
        <v>2500</v>
      </c>
      <c r="I302" s="154"/>
      <c r="J302" s="155">
        <f>ROUND(I302*H302,2)</f>
        <v>0</v>
      </c>
      <c r="K302" s="151" t="s">
        <v>1</v>
      </c>
      <c r="L302" s="33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0" t="s">
        <v>140</v>
      </c>
      <c r="AT302" s="160" t="s">
        <v>136</v>
      </c>
      <c r="AU302" s="160" t="s">
        <v>83</v>
      </c>
      <c r="AY302" s="17" t="s">
        <v>133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7" t="s">
        <v>81</v>
      </c>
      <c r="BK302" s="161">
        <f>ROUND(I302*H302,2)</f>
        <v>0</v>
      </c>
      <c r="BL302" s="17" t="s">
        <v>140</v>
      </c>
      <c r="BM302" s="160" t="s">
        <v>826</v>
      </c>
    </row>
    <row r="303" spans="1:65" s="2" customFormat="1">
      <c r="A303" s="32"/>
      <c r="B303" s="33"/>
      <c r="C303" s="32"/>
      <c r="D303" s="162" t="s">
        <v>142</v>
      </c>
      <c r="E303" s="32"/>
      <c r="F303" s="163" t="s">
        <v>825</v>
      </c>
      <c r="G303" s="32"/>
      <c r="H303" s="32"/>
      <c r="I303" s="164"/>
      <c r="J303" s="32"/>
      <c r="K303" s="32"/>
      <c r="L303" s="33"/>
      <c r="M303" s="165"/>
      <c r="N303" s="166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142</v>
      </c>
      <c r="AU303" s="17" t="s">
        <v>83</v>
      </c>
    </row>
    <row r="304" spans="1:65" s="2" customFormat="1" ht="16.5" customHeight="1">
      <c r="A304" s="32"/>
      <c r="B304" s="148"/>
      <c r="C304" s="149" t="s">
        <v>827</v>
      </c>
      <c r="D304" s="149" t="s">
        <v>136</v>
      </c>
      <c r="E304" s="150" t="s">
        <v>828</v>
      </c>
      <c r="F304" s="151" t="s">
        <v>829</v>
      </c>
      <c r="G304" s="152" t="s">
        <v>237</v>
      </c>
      <c r="H304" s="153">
        <v>2000</v>
      </c>
      <c r="I304" s="154"/>
      <c r="J304" s="155">
        <f>ROUND(I304*H304,2)</f>
        <v>0</v>
      </c>
      <c r="K304" s="151" t="s">
        <v>1</v>
      </c>
      <c r="L304" s="33"/>
      <c r="M304" s="156" t="s">
        <v>1</v>
      </c>
      <c r="N304" s="157" t="s">
        <v>40</v>
      </c>
      <c r="O304" s="58"/>
      <c r="P304" s="158">
        <f>O304*H304</f>
        <v>0</v>
      </c>
      <c r="Q304" s="158">
        <v>0</v>
      </c>
      <c r="R304" s="158">
        <f>Q304*H304</f>
        <v>0</v>
      </c>
      <c r="S304" s="158">
        <v>0</v>
      </c>
      <c r="T304" s="15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0" t="s">
        <v>140</v>
      </c>
      <c r="AT304" s="160" t="s">
        <v>136</v>
      </c>
      <c r="AU304" s="160" t="s">
        <v>83</v>
      </c>
      <c r="AY304" s="17" t="s">
        <v>133</v>
      </c>
      <c r="BE304" s="161">
        <f>IF(N304="základní",J304,0)</f>
        <v>0</v>
      </c>
      <c r="BF304" s="161">
        <f>IF(N304="snížená",J304,0)</f>
        <v>0</v>
      </c>
      <c r="BG304" s="161">
        <f>IF(N304="zákl. přenesená",J304,0)</f>
        <v>0</v>
      </c>
      <c r="BH304" s="161">
        <f>IF(N304="sníž. přenesená",J304,0)</f>
        <v>0</v>
      </c>
      <c r="BI304" s="161">
        <f>IF(N304="nulová",J304,0)</f>
        <v>0</v>
      </c>
      <c r="BJ304" s="17" t="s">
        <v>81</v>
      </c>
      <c r="BK304" s="161">
        <f>ROUND(I304*H304,2)</f>
        <v>0</v>
      </c>
      <c r="BL304" s="17" t="s">
        <v>140</v>
      </c>
      <c r="BM304" s="160" t="s">
        <v>830</v>
      </c>
    </row>
    <row r="305" spans="1:65" s="2" customFormat="1">
      <c r="A305" s="32"/>
      <c r="B305" s="33"/>
      <c r="C305" s="32"/>
      <c r="D305" s="162" t="s">
        <v>142</v>
      </c>
      <c r="E305" s="32"/>
      <c r="F305" s="163" t="s">
        <v>829</v>
      </c>
      <c r="G305" s="32"/>
      <c r="H305" s="32"/>
      <c r="I305" s="164"/>
      <c r="J305" s="32"/>
      <c r="K305" s="32"/>
      <c r="L305" s="33"/>
      <c r="M305" s="165"/>
      <c r="N305" s="166"/>
      <c r="O305" s="58"/>
      <c r="P305" s="58"/>
      <c r="Q305" s="58"/>
      <c r="R305" s="58"/>
      <c r="S305" s="58"/>
      <c r="T305" s="59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7" t="s">
        <v>142</v>
      </c>
      <c r="AU305" s="17" t="s">
        <v>83</v>
      </c>
    </row>
    <row r="306" spans="1:65" s="2" customFormat="1" ht="16.5" customHeight="1">
      <c r="A306" s="32"/>
      <c r="B306" s="148"/>
      <c r="C306" s="149" t="s">
        <v>693</v>
      </c>
      <c r="D306" s="149" t="s">
        <v>136</v>
      </c>
      <c r="E306" s="150" t="s">
        <v>831</v>
      </c>
      <c r="F306" s="151" t="s">
        <v>832</v>
      </c>
      <c r="G306" s="152" t="s">
        <v>237</v>
      </c>
      <c r="H306" s="153">
        <v>100</v>
      </c>
      <c r="I306" s="154"/>
      <c r="J306" s="155">
        <f>ROUND(I306*H306,2)</f>
        <v>0</v>
      </c>
      <c r="K306" s="151" t="s">
        <v>1</v>
      </c>
      <c r="L306" s="33"/>
      <c r="M306" s="156" t="s">
        <v>1</v>
      </c>
      <c r="N306" s="157" t="s">
        <v>40</v>
      </c>
      <c r="O306" s="58"/>
      <c r="P306" s="158">
        <f>O306*H306</f>
        <v>0</v>
      </c>
      <c r="Q306" s="158">
        <v>0</v>
      </c>
      <c r="R306" s="158">
        <f>Q306*H306</f>
        <v>0</v>
      </c>
      <c r="S306" s="158">
        <v>0</v>
      </c>
      <c r="T306" s="15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0" t="s">
        <v>140</v>
      </c>
      <c r="AT306" s="160" t="s">
        <v>136</v>
      </c>
      <c r="AU306" s="160" t="s">
        <v>83</v>
      </c>
      <c r="AY306" s="17" t="s">
        <v>133</v>
      </c>
      <c r="BE306" s="161">
        <f>IF(N306="základní",J306,0)</f>
        <v>0</v>
      </c>
      <c r="BF306" s="161">
        <f>IF(N306="snížená",J306,0)</f>
        <v>0</v>
      </c>
      <c r="BG306" s="161">
        <f>IF(N306="zákl. přenesená",J306,0)</f>
        <v>0</v>
      </c>
      <c r="BH306" s="161">
        <f>IF(N306="sníž. přenesená",J306,0)</f>
        <v>0</v>
      </c>
      <c r="BI306" s="161">
        <f>IF(N306="nulová",J306,0)</f>
        <v>0</v>
      </c>
      <c r="BJ306" s="17" t="s">
        <v>81</v>
      </c>
      <c r="BK306" s="161">
        <f>ROUND(I306*H306,2)</f>
        <v>0</v>
      </c>
      <c r="BL306" s="17" t="s">
        <v>140</v>
      </c>
      <c r="BM306" s="160" t="s">
        <v>833</v>
      </c>
    </row>
    <row r="307" spans="1:65" s="2" customFormat="1">
      <c r="A307" s="32"/>
      <c r="B307" s="33"/>
      <c r="C307" s="32"/>
      <c r="D307" s="162" t="s">
        <v>142</v>
      </c>
      <c r="E307" s="32"/>
      <c r="F307" s="163" t="s">
        <v>832</v>
      </c>
      <c r="G307" s="32"/>
      <c r="H307" s="32"/>
      <c r="I307" s="164"/>
      <c r="J307" s="32"/>
      <c r="K307" s="32"/>
      <c r="L307" s="33"/>
      <c r="M307" s="165"/>
      <c r="N307" s="166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142</v>
      </c>
      <c r="AU307" s="17" t="s">
        <v>83</v>
      </c>
    </row>
    <row r="308" spans="1:65" s="2" customFormat="1" ht="16.5" customHeight="1">
      <c r="A308" s="32"/>
      <c r="B308" s="148"/>
      <c r="C308" s="149" t="s">
        <v>834</v>
      </c>
      <c r="D308" s="149" t="s">
        <v>136</v>
      </c>
      <c r="E308" s="150" t="s">
        <v>835</v>
      </c>
      <c r="F308" s="151" t="s">
        <v>836</v>
      </c>
      <c r="G308" s="152" t="s">
        <v>237</v>
      </c>
      <c r="H308" s="153">
        <v>200</v>
      </c>
      <c r="I308" s="154"/>
      <c r="J308" s="155">
        <f>ROUND(I308*H308,2)</f>
        <v>0</v>
      </c>
      <c r="K308" s="151" t="s">
        <v>1</v>
      </c>
      <c r="L308" s="33"/>
      <c r="M308" s="156" t="s">
        <v>1</v>
      </c>
      <c r="N308" s="157" t="s">
        <v>40</v>
      </c>
      <c r="O308" s="58"/>
      <c r="P308" s="158">
        <f>O308*H308</f>
        <v>0</v>
      </c>
      <c r="Q308" s="158">
        <v>0</v>
      </c>
      <c r="R308" s="158">
        <f>Q308*H308</f>
        <v>0</v>
      </c>
      <c r="S308" s="158">
        <v>0</v>
      </c>
      <c r="T308" s="15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0" t="s">
        <v>140</v>
      </c>
      <c r="AT308" s="160" t="s">
        <v>136</v>
      </c>
      <c r="AU308" s="160" t="s">
        <v>83</v>
      </c>
      <c r="AY308" s="17" t="s">
        <v>133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7" t="s">
        <v>81</v>
      </c>
      <c r="BK308" s="161">
        <f>ROUND(I308*H308,2)</f>
        <v>0</v>
      </c>
      <c r="BL308" s="17" t="s">
        <v>140</v>
      </c>
      <c r="BM308" s="160" t="s">
        <v>837</v>
      </c>
    </row>
    <row r="309" spans="1:65" s="2" customFormat="1">
      <c r="A309" s="32"/>
      <c r="B309" s="33"/>
      <c r="C309" s="32"/>
      <c r="D309" s="162" t="s">
        <v>142</v>
      </c>
      <c r="E309" s="32"/>
      <c r="F309" s="163" t="s">
        <v>836</v>
      </c>
      <c r="G309" s="32"/>
      <c r="H309" s="32"/>
      <c r="I309" s="164"/>
      <c r="J309" s="32"/>
      <c r="K309" s="32"/>
      <c r="L309" s="33"/>
      <c r="M309" s="165"/>
      <c r="N309" s="166"/>
      <c r="O309" s="58"/>
      <c r="P309" s="58"/>
      <c r="Q309" s="58"/>
      <c r="R309" s="58"/>
      <c r="S309" s="58"/>
      <c r="T309" s="5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142</v>
      </c>
      <c r="AU309" s="17" t="s">
        <v>83</v>
      </c>
    </row>
    <row r="310" spans="1:65" s="2" customFormat="1" ht="16.5" customHeight="1">
      <c r="A310" s="32"/>
      <c r="B310" s="148"/>
      <c r="C310" s="149" t="s">
        <v>696</v>
      </c>
      <c r="D310" s="149" t="s">
        <v>136</v>
      </c>
      <c r="E310" s="150" t="s">
        <v>838</v>
      </c>
      <c r="F310" s="151" t="s">
        <v>839</v>
      </c>
      <c r="G310" s="152" t="s">
        <v>237</v>
      </c>
      <c r="H310" s="153">
        <v>150</v>
      </c>
      <c r="I310" s="154"/>
      <c r="J310" s="155">
        <f>ROUND(I310*H310,2)</f>
        <v>0</v>
      </c>
      <c r="K310" s="151" t="s">
        <v>1</v>
      </c>
      <c r="L310" s="33"/>
      <c r="M310" s="156" t="s">
        <v>1</v>
      </c>
      <c r="N310" s="157" t="s">
        <v>40</v>
      </c>
      <c r="O310" s="58"/>
      <c r="P310" s="158">
        <f>O310*H310</f>
        <v>0</v>
      </c>
      <c r="Q310" s="158">
        <v>0</v>
      </c>
      <c r="R310" s="158">
        <f>Q310*H310</f>
        <v>0</v>
      </c>
      <c r="S310" s="158">
        <v>0</v>
      </c>
      <c r="T310" s="15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60" t="s">
        <v>140</v>
      </c>
      <c r="AT310" s="160" t="s">
        <v>136</v>
      </c>
      <c r="AU310" s="160" t="s">
        <v>83</v>
      </c>
      <c r="AY310" s="17" t="s">
        <v>133</v>
      </c>
      <c r="BE310" s="161">
        <f>IF(N310="základní",J310,0)</f>
        <v>0</v>
      </c>
      <c r="BF310" s="161">
        <f>IF(N310="snížená",J310,0)</f>
        <v>0</v>
      </c>
      <c r="BG310" s="161">
        <f>IF(N310="zákl. přenesená",J310,0)</f>
        <v>0</v>
      </c>
      <c r="BH310" s="161">
        <f>IF(N310="sníž. přenesená",J310,0)</f>
        <v>0</v>
      </c>
      <c r="BI310" s="161">
        <f>IF(N310="nulová",J310,0)</f>
        <v>0</v>
      </c>
      <c r="BJ310" s="17" t="s">
        <v>81</v>
      </c>
      <c r="BK310" s="161">
        <f>ROUND(I310*H310,2)</f>
        <v>0</v>
      </c>
      <c r="BL310" s="17" t="s">
        <v>140</v>
      </c>
      <c r="BM310" s="160" t="s">
        <v>840</v>
      </c>
    </row>
    <row r="311" spans="1:65" s="2" customFormat="1">
      <c r="A311" s="32"/>
      <c r="B311" s="33"/>
      <c r="C311" s="32"/>
      <c r="D311" s="162" t="s">
        <v>142</v>
      </c>
      <c r="E311" s="32"/>
      <c r="F311" s="163" t="s">
        <v>839</v>
      </c>
      <c r="G311" s="32"/>
      <c r="H311" s="32"/>
      <c r="I311" s="164"/>
      <c r="J311" s="32"/>
      <c r="K311" s="32"/>
      <c r="L311" s="33"/>
      <c r="M311" s="165"/>
      <c r="N311" s="166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142</v>
      </c>
      <c r="AU311" s="17" t="s">
        <v>83</v>
      </c>
    </row>
    <row r="312" spans="1:65" s="2" customFormat="1" ht="16.5" customHeight="1">
      <c r="A312" s="32"/>
      <c r="B312" s="148"/>
      <c r="C312" s="149" t="s">
        <v>841</v>
      </c>
      <c r="D312" s="149" t="s">
        <v>136</v>
      </c>
      <c r="E312" s="150" t="s">
        <v>842</v>
      </c>
      <c r="F312" s="151" t="s">
        <v>843</v>
      </c>
      <c r="G312" s="152" t="s">
        <v>237</v>
      </c>
      <c r="H312" s="153">
        <v>10</v>
      </c>
      <c r="I312" s="154"/>
      <c r="J312" s="155">
        <f>ROUND(I312*H312,2)</f>
        <v>0</v>
      </c>
      <c r="K312" s="151" t="s">
        <v>1</v>
      </c>
      <c r="L312" s="33"/>
      <c r="M312" s="156" t="s">
        <v>1</v>
      </c>
      <c r="N312" s="157" t="s">
        <v>40</v>
      </c>
      <c r="O312" s="58"/>
      <c r="P312" s="158">
        <f>O312*H312</f>
        <v>0</v>
      </c>
      <c r="Q312" s="158">
        <v>0</v>
      </c>
      <c r="R312" s="158">
        <f>Q312*H312</f>
        <v>0</v>
      </c>
      <c r="S312" s="158">
        <v>0</v>
      </c>
      <c r="T312" s="15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0" t="s">
        <v>140</v>
      </c>
      <c r="AT312" s="160" t="s">
        <v>136</v>
      </c>
      <c r="AU312" s="160" t="s">
        <v>83</v>
      </c>
      <c r="AY312" s="17" t="s">
        <v>133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7" t="s">
        <v>81</v>
      </c>
      <c r="BK312" s="161">
        <f>ROUND(I312*H312,2)</f>
        <v>0</v>
      </c>
      <c r="BL312" s="17" t="s">
        <v>140</v>
      </c>
      <c r="BM312" s="160" t="s">
        <v>844</v>
      </c>
    </row>
    <row r="313" spans="1:65" s="2" customFormat="1">
      <c r="A313" s="32"/>
      <c r="B313" s="33"/>
      <c r="C313" s="32"/>
      <c r="D313" s="162" t="s">
        <v>142</v>
      </c>
      <c r="E313" s="32"/>
      <c r="F313" s="163" t="s">
        <v>843</v>
      </c>
      <c r="G313" s="32"/>
      <c r="H313" s="32"/>
      <c r="I313" s="164"/>
      <c r="J313" s="32"/>
      <c r="K313" s="32"/>
      <c r="L313" s="33"/>
      <c r="M313" s="165"/>
      <c r="N313" s="166"/>
      <c r="O313" s="58"/>
      <c r="P313" s="58"/>
      <c r="Q313" s="58"/>
      <c r="R313" s="58"/>
      <c r="S313" s="58"/>
      <c r="T313" s="5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142</v>
      </c>
      <c r="AU313" s="17" t="s">
        <v>83</v>
      </c>
    </row>
    <row r="314" spans="1:65" s="2" customFormat="1" ht="16.5" customHeight="1">
      <c r="A314" s="32"/>
      <c r="B314" s="148"/>
      <c r="C314" s="149" t="s">
        <v>699</v>
      </c>
      <c r="D314" s="149" t="s">
        <v>136</v>
      </c>
      <c r="E314" s="150" t="s">
        <v>845</v>
      </c>
      <c r="F314" s="151" t="s">
        <v>846</v>
      </c>
      <c r="G314" s="152" t="s">
        <v>237</v>
      </c>
      <c r="H314" s="153">
        <v>40</v>
      </c>
      <c r="I314" s="154"/>
      <c r="J314" s="155">
        <f>ROUND(I314*H314,2)</f>
        <v>0</v>
      </c>
      <c r="K314" s="151" t="s">
        <v>1</v>
      </c>
      <c r="L314" s="33"/>
      <c r="M314" s="156" t="s">
        <v>1</v>
      </c>
      <c r="N314" s="157" t="s">
        <v>40</v>
      </c>
      <c r="O314" s="58"/>
      <c r="P314" s="158">
        <f>O314*H314</f>
        <v>0</v>
      </c>
      <c r="Q314" s="158">
        <v>0</v>
      </c>
      <c r="R314" s="158">
        <f>Q314*H314</f>
        <v>0</v>
      </c>
      <c r="S314" s="158">
        <v>0</v>
      </c>
      <c r="T314" s="15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0" t="s">
        <v>140</v>
      </c>
      <c r="AT314" s="160" t="s">
        <v>136</v>
      </c>
      <c r="AU314" s="160" t="s">
        <v>83</v>
      </c>
      <c r="AY314" s="17" t="s">
        <v>133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7" t="s">
        <v>81</v>
      </c>
      <c r="BK314" s="161">
        <f>ROUND(I314*H314,2)</f>
        <v>0</v>
      </c>
      <c r="BL314" s="17" t="s">
        <v>140</v>
      </c>
      <c r="BM314" s="160" t="s">
        <v>847</v>
      </c>
    </row>
    <row r="315" spans="1:65" s="2" customFormat="1">
      <c r="A315" s="32"/>
      <c r="B315" s="33"/>
      <c r="C315" s="32"/>
      <c r="D315" s="162" t="s">
        <v>142</v>
      </c>
      <c r="E315" s="32"/>
      <c r="F315" s="163" t="s">
        <v>846</v>
      </c>
      <c r="G315" s="32"/>
      <c r="H315" s="32"/>
      <c r="I315" s="164"/>
      <c r="J315" s="32"/>
      <c r="K315" s="32"/>
      <c r="L315" s="33"/>
      <c r="M315" s="165"/>
      <c r="N315" s="166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142</v>
      </c>
      <c r="AU315" s="17" t="s">
        <v>83</v>
      </c>
    </row>
    <row r="316" spans="1:65" s="2" customFormat="1" ht="16.5" customHeight="1">
      <c r="A316" s="32"/>
      <c r="B316" s="148"/>
      <c r="C316" s="149" t="s">
        <v>848</v>
      </c>
      <c r="D316" s="149" t="s">
        <v>136</v>
      </c>
      <c r="E316" s="150" t="s">
        <v>849</v>
      </c>
      <c r="F316" s="151" t="s">
        <v>850</v>
      </c>
      <c r="G316" s="152" t="s">
        <v>237</v>
      </c>
      <c r="H316" s="153">
        <v>50</v>
      </c>
      <c r="I316" s="154"/>
      <c r="J316" s="155">
        <f>ROUND(I316*H316,2)</f>
        <v>0</v>
      </c>
      <c r="K316" s="151" t="s">
        <v>1</v>
      </c>
      <c r="L316" s="33"/>
      <c r="M316" s="156" t="s">
        <v>1</v>
      </c>
      <c r="N316" s="157" t="s">
        <v>40</v>
      </c>
      <c r="O316" s="58"/>
      <c r="P316" s="158">
        <f>O316*H316</f>
        <v>0</v>
      </c>
      <c r="Q316" s="158">
        <v>0</v>
      </c>
      <c r="R316" s="158">
        <f>Q316*H316</f>
        <v>0</v>
      </c>
      <c r="S316" s="158">
        <v>0</v>
      </c>
      <c r="T316" s="15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0" t="s">
        <v>140</v>
      </c>
      <c r="AT316" s="160" t="s">
        <v>136</v>
      </c>
      <c r="AU316" s="160" t="s">
        <v>83</v>
      </c>
      <c r="AY316" s="17" t="s">
        <v>133</v>
      </c>
      <c r="BE316" s="161">
        <f>IF(N316="základní",J316,0)</f>
        <v>0</v>
      </c>
      <c r="BF316" s="161">
        <f>IF(N316="snížená",J316,0)</f>
        <v>0</v>
      </c>
      <c r="BG316" s="161">
        <f>IF(N316="zákl. přenesená",J316,0)</f>
        <v>0</v>
      </c>
      <c r="BH316" s="161">
        <f>IF(N316="sníž. přenesená",J316,0)</f>
        <v>0</v>
      </c>
      <c r="BI316" s="161">
        <f>IF(N316="nulová",J316,0)</f>
        <v>0</v>
      </c>
      <c r="BJ316" s="17" t="s">
        <v>81</v>
      </c>
      <c r="BK316" s="161">
        <f>ROUND(I316*H316,2)</f>
        <v>0</v>
      </c>
      <c r="BL316" s="17" t="s">
        <v>140</v>
      </c>
      <c r="BM316" s="160" t="s">
        <v>851</v>
      </c>
    </row>
    <row r="317" spans="1:65" s="2" customFormat="1">
      <c r="A317" s="32"/>
      <c r="B317" s="33"/>
      <c r="C317" s="32"/>
      <c r="D317" s="162" t="s">
        <v>142</v>
      </c>
      <c r="E317" s="32"/>
      <c r="F317" s="163" t="s">
        <v>850</v>
      </c>
      <c r="G317" s="32"/>
      <c r="H317" s="32"/>
      <c r="I317" s="164"/>
      <c r="J317" s="32"/>
      <c r="K317" s="32"/>
      <c r="L317" s="33"/>
      <c r="M317" s="165"/>
      <c r="N317" s="166"/>
      <c r="O317" s="58"/>
      <c r="P317" s="58"/>
      <c r="Q317" s="58"/>
      <c r="R317" s="58"/>
      <c r="S317" s="58"/>
      <c r="T317" s="59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7" t="s">
        <v>142</v>
      </c>
      <c r="AU317" s="17" t="s">
        <v>83</v>
      </c>
    </row>
    <row r="318" spans="1:65" s="2" customFormat="1" ht="16.5" customHeight="1">
      <c r="A318" s="32"/>
      <c r="B318" s="148"/>
      <c r="C318" s="149" t="s">
        <v>702</v>
      </c>
      <c r="D318" s="149" t="s">
        <v>136</v>
      </c>
      <c r="E318" s="150" t="s">
        <v>852</v>
      </c>
      <c r="F318" s="151" t="s">
        <v>853</v>
      </c>
      <c r="G318" s="152" t="s">
        <v>237</v>
      </c>
      <c r="H318" s="153">
        <v>100</v>
      </c>
      <c r="I318" s="154"/>
      <c r="J318" s="155">
        <f>ROUND(I318*H318,2)</f>
        <v>0</v>
      </c>
      <c r="K318" s="151" t="s">
        <v>1</v>
      </c>
      <c r="L318" s="33"/>
      <c r="M318" s="156" t="s">
        <v>1</v>
      </c>
      <c r="N318" s="157" t="s">
        <v>40</v>
      </c>
      <c r="O318" s="58"/>
      <c r="P318" s="158">
        <f>O318*H318</f>
        <v>0</v>
      </c>
      <c r="Q318" s="158">
        <v>0</v>
      </c>
      <c r="R318" s="158">
        <f>Q318*H318</f>
        <v>0</v>
      </c>
      <c r="S318" s="158">
        <v>0</v>
      </c>
      <c r="T318" s="15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0" t="s">
        <v>140</v>
      </c>
      <c r="AT318" s="160" t="s">
        <v>136</v>
      </c>
      <c r="AU318" s="160" t="s">
        <v>83</v>
      </c>
      <c r="AY318" s="17" t="s">
        <v>133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7" t="s">
        <v>81</v>
      </c>
      <c r="BK318" s="161">
        <f>ROUND(I318*H318,2)</f>
        <v>0</v>
      </c>
      <c r="BL318" s="17" t="s">
        <v>140</v>
      </c>
      <c r="BM318" s="160" t="s">
        <v>854</v>
      </c>
    </row>
    <row r="319" spans="1:65" s="2" customFormat="1">
      <c r="A319" s="32"/>
      <c r="B319" s="33"/>
      <c r="C319" s="32"/>
      <c r="D319" s="162" t="s">
        <v>142</v>
      </c>
      <c r="E319" s="32"/>
      <c r="F319" s="163" t="s">
        <v>853</v>
      </c>
      <c r="G319" s="32"/>
      <c r="H319" s="32"/>
      <c r="I319" s="164"/>
      <c r="J319" s="32"/>
      <c r="K319" s="32"/>
      <c r="L319" s="33"/>
      <c r="M319" s="165"/>
      <c r="N319" s="166"/>
      <c r="O319" s="58"/>
      <c r="P319" s="58"/>
      <c r="Q319" s="58"/>
      <c r="R319" s="58"/>
      <c r="S319" s="58"/>
      <c r="T319" s="5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142</v>
      </c>
      <c r="AU319" s="17" t="s">
        <v>83</v>
      </c>
    </row>
    <row r="320" spans="1:65" s="2" customFormat="1" ht="16.5" customHeight="1">
      <c r="A320" s="32"/>
      <c r="B320" s="148"/>
      <c r="C320" s="149" t="s">
        <v>855</v>
      </c>
      <c r="D320" s="149" t="s">
        <v>136</v>
      </c>
      <c r="E320" s="150" t="s">
        <v>856</v>
      </c>
      <c r="F320" s="151" t="s">
        <v>857</v>
      </c>
      <c r="G320" s="152" t="s">
        <v>237</v>
      </c>
      <c r="H320" s="153">
        <v>120</v>
      </c>
      <c r="I320" s="154"/>
      <c r="J320" s="155">
        <f>ROUND(I320*H320,2)</f>
        <v>0</v>
      </c>
      <c r="K320" s="151" t="s">
        <v>1</v>
      </c>
      <c r="L320" s="33"/>
      <c r="M320" s="156" t="s">
        <v>1</v>
      </c>
      <c r="N320" s="157" t="s">
        <v>40</v>
      </c>
      <c r="O320" s="58"/>
      <c r="P320" s="158">
        <f>O320*H320</f>
        <v>0</v>
      </c>
      <c r="Q320" s="158">
        <v>0</v>
      </c>
      <c r="R320" s="158">
        <f>Q320*H320</f>
        <v>0</v>
      </c>
      <c r="S320" s="158">
        <v>0</v>
      </c>
      <c r="T320" s="15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0" t="s">
        <v>140</v>
      </c>
      <c r="AT320" s="160" t="s">
        <v>136</v>
      </c>
      <c r="AU320" s="160" t="s">
        <v>83</v>
      </c>
      <c r="AY320" s="17" t="s">
        <v>133</v>
      </c>
      <c r="BE320" s="161">
        <f>IF(N320="základní",J320,0)</f>
        <v>0</v>
      </c>
      <c r="BF320" s="161">
        <f>IF(N320="snížená",J320,0)</f>
        <v>0</v>
      </c>
      <c r="BG320" s="161">
        <f>IF(N320="zákl. přenesená",J320,0)</f>
        <v>0</v>
      </c>
      <c r="BH320" s="161">
        <f>IF(N320="sníž. přenesená",J320,0)</f>
        <v>0</v>
      </c>
      <c r="BI320" s="161">
        <f>IF(N320="nulová",J320,0)</f>
        <v>0</v>
      </c>
      <c r="BJ320" s="17" t="s">
        <v>81</v>
      </c>
      <c r="BK320" s="161">
        <f>ROUND(I320*H320,2)</f>
        <v>0</v>
      </c>
      <c r="BL320" s="17" t="s">
        <v>140</v>
      </c>
      <c r="BM320" s="160" t="s">
        <v>858</v>
      </c>
    </row>
    <row r="321" spans="1:65" s="2" customFormat="1">
      <c r="A321" s="32"/>
      <c r="B321" s="33"/>
      <c r="C321" s="32"/>
      <c r="D321" s="162" t="s">
        <v>142</v>
      </c>
      <c r="E321" s="32"/>
      <c r="F321" s="163" t="s">
        <v>857</v>
      </c>
      <c r="G321" s="32"/>
      <c r="H321" s="32"/>
      <c r="I321" s="164"/>
      <c r="J321" s="32"/>
      <c r="K321" s="32"/>
      <c r="L321" s="33"/>
      <c r="M321" s="165"/>
      <c r="N321" s="166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142</v>
      </c>
      <c r="AU321" s="17" t="s">
        <v>83</v>
      </c>
    </row>
    <row r="322" spans="1:65" s="2" customFormat="1" ht="16.5" customHeight="1">
      <c r="A322" s="32"/>
      <c r="B322" s="148"/>
      <c r="C322" s="149" t="s">
        <v>705</v>
      </c>
      <c r="D322" s="149" t="s">
        <v>136</v>
      </c>
      <c r="E322" s="150" t="s">
        <v>859</v>
      </c>
      <c r="F322" s="151" t="s">
        <v>860</v>
      </c>
      <c r="G322" s="152" t="s">
        <v>237</v>
      </c>
      <c r="H322" s="153">
        <v>80</v>
      </c>
      <c r="I322" s="154"/>
      <c r="J322" s="155">
        <f>ROUND(I322*H322,2)</f>
        <v>0</v>
      </c>
      <c r="K322" s="151" t="s">
        <v>1</v>
      </c>
      <c r="L322" s="33"/>
      <c r="M322" s="156" t="s">
        <v>1</v>
      </c>
      <c r="N322" s="157" t="s">
        <v>40</v>
      </c>
      <c r="O322" s="58"/>
      <c r="P322" s="158">
        <f>O322*H322</f>
        <v>0</v>
      </c>
      <c r="Q322" s="158">
        <v>0</v>
      </c>
      <c r="R322" s="158">
        <f>Q322*H322</f>
        <v>0</v>
      </c>
      <c r="S322" s="158">
        <v>0</v>
      </c>
      <c r="T322" s="15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0" t="s">
        <v>140</v>
      </c>
      <c r="AT322" s="160" t="s">
        <v>136</v>
      </c>
      <c r="AU322" s="160" t="s">
        <v>83</v>
      </c>
      <c r="AY322" s="17" t="s">
        <v>133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7" t="s">
        <v>81</v>
      </c>
      <c r="BK322" s="161">
        <f>ROUND(I322*H322,2)</f>
        <v>0</v>
      </c>
      <c r="BL322" s="17" t="s">
        <v>140</v>
      </c>
      <c r="BM322" s="160" t="s">
        <v>861</v>
      </c>
    </row>
    <row r="323" spans="1:65" s="2" customFormat="1">
      <c r="A323" s="32"/>
      <c r="B323" s="33"/>
      <c r="C323" s="32"/>
      <c r="D323" s="162" t="s">
        <v>142</v>
      </c>
      <c r="E323" s="32"/>
      <c r="F323" s="163" t="s">
        <v>860</v>
      </c>
      <c r="G323" s="32"/>
      <c r="H323" s="32"/>
      <c r="I323" s="164"/>
      <c r="J323" s="32"/>
      <c r="K323" s="32"/>
      <c r="L323" s="33"/>
      <c r="M323" s="165"/>
      <c r="N323" s="166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142</v>
      </c>
      <c r="AU323" s="17" t="s">
        <v>83</v>
      </c>
    </row>
    <row r="324" spans="1:65" s="2" customFormat="1" ht="16.5" customHeight="1">
      <c r="A324" s="32"/>
      <c r="B324" s="148"/>
      <c r="C324" s="149" t="s">
        <v>862</v>
      </c>
      <c r="D324" s="149" t="s">
        <v>136</v>
      </c>
      <c r="E324" s="150" t="s">
        <v>863</v>
      </c>
      <c r="F324" s="151" t="s">
        <v>864</v>
      </c>
      <c r="G324" s="152" t="s">
        <v>237</v>
      </c>
      <c r="H324" s="153">
        <v>20</v>
      </c>
      <c r="I324" s="154"/>
      <c r="J324" s="155">
        <f>ROUND(I324*H324,2)</f>
        <v>0</v>
      </c>
      <c r="K324" s="151" t="s">
        <v>1</v>
      </c>
      <c r="L324" s="33"/>
      <c r="M324" s="156" t="s">
        <v>1</v>
      </c>
      <c r="N324" s="157" t="s">
        <v>40</v>
      </c>
      <c r="O324" s="58"/>
      <c r="P324" s="158">
        <f>O324*H324</f>
        <v>0</v>
      </c>
      <c r="Q324" s="158">
        <v>0</v>
      </c>
      <c r="R324" s="158">
        <f>Q324*H324</f>
        <v>0</v>
      </c>
      <c r="S324" s="158">
        <v>0</v>
      </c>
      <c r="T324" s="15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0" t="s">
        <v>140</v>
      </c>
      <c r="AT324" s="160" t="s">
        <v>136</v>
      </c>
      <c r="AU324" s="160" t="s">
        <v>83</v>
      </c>
      <c r="AY324" s="17" t="s">
        <v>133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7" t="s">
        <v>81</v>
      </c>
      <c r="BK324" s="161">
        <f>ROUND(I324*H324,2)</f>
        <v>0</v>
      </c>
      <c r="BL324" s="17" t="s">
        <v>140</v>
      </c>
      <c r="BM324" s="160" t="s">
        <v>865</v>
      </c>
    </row>
    <row r="325" spans="1:65" s="2" customFormat="1">
      <c r="A325" s="32"/>
      <c r="B325" s="33"/>
      <c r="C325" s="32"/>
      <c r="D325" s="162" t="s">
        <v>142</v>
      </c>
      <c r="E325" s="32"/>
      <c r="F325" s="163" t="s">
        <v>864</v>
      </c>
      <c r="G325" s="32"/>
      <c r="H325" s="32"/>
      <c r="I325" s="164"/>
      <c r="J325" s="32"/>
      <c r="K325" s="32"/>
      <c r="L325" s="33"/>
      <c r="M325" s="165"/>
      <c r="N325" s="166"/>
      <c r="O325" s="58"/>
      <c r="P325" s="58"/>
      <c r="Q325" s="58"/>
      <c r="R325" s="58"/>
      <c r="S325" s="58"/>
      <c r="T325" s="5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142</v>
      </c>
      <c r="AU325" s="17" t="s">
        <v>83</v>
      </c>
    </row>
    <row r="326" spans="1:65" s="2" customFormat="1" ht="16.5" customHeight="1">
      <c r="A326" s="32"/>
      <c r="B326" s="148"/>
      <c r="C326" s="149" t="s">
        <v>708</v>
      </c>
      <c r="D326" s="149" t="s">
        <v>136</v>
      </c>
      <c r="E326" s="150" t="s">
        <v>866</v>
      </c>
      <c r="F326" s="151" t="s">
        <v>867</v>
      </c>
      <c r="G326" s="152" t="s">
        <v>237</v>
      </c>
      <c r="H326" s="153">
        <v>100</v>
      </c>
      <c r="I326" s="154"/>
      <c r="J326" s="155">
        <f>ROUND(I326*H326,2)</f>
        <v>0</v>
      </c>
      <c r="K326" s="151" t="s">
        <v>1</v>
      </c>
      <c r="L326" s="33"/>
      <c r="M326" s="156" t="s">
        <v>1</v>
      </c>
      <c r="N326" s="157" t="s">
        <v>40</v>
      </c>
      <c r="O326" s="58"/>
      <c r="P326" s="158">
        <f>O326*H326</f>
        <v>0</v>
      </c>
      <c r="Q326" s="158">
        <v>0</v>
      </c>
      <c r="R326" s="158">
        <f>Q326*H326</f>
        <v>0</v>
      </c>
      <c r="S326" s="158">
        <v>0</v>
      </c>
      <c r="T326" s="15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0" t="s">
        <v>140</v>
      </c>
      <c r="AT326" s="160" t="s">
        <v>136</v>
      </c>
      <c r="AU326" s="160" t="s">
        <v>83</v>
      </c>
      <c r="AY326" s="17" t="s">
        <v>133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7" t="s">
        <v>81</v>
      </c>
      <c r="BK326" s="161">
        <f>ROUND(I326*H326,2)</f>
        <v>0</v>
      </c>
      <c r="BL326" s="17" t="s">
        <v>140</v>
      </c>
      <c r="BM326" s="160" t="s">
        <v>868</v>
      </c>
    </row>
    <row r="327" spans="1:65" s="2" customFormat="1">
      <c r="A327" s="32"/>
      <c r="B327" s="33"/>
      <c r="C327" s="32"/>
      <c r="D327" s="162" t="s">
        <v>142</v>
      </c>
      <c r="E327" s="32"/>
      <c r="F327" s="163" t="s">
        <v>867</v>
      </c>
      <c r="G327" s="32"/>
      <c r="H327" s="32"/>
      <c r="I327" s="164"/>
      <c r="J327" s="32"/>
      <c r="K327" s="32"/>
      <c r="L327" s="33"/>
      <c r="M327" s="165"/>
      <c r="N327" s="166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142</v>
      </c>
      <c r="AU327" s="17" t="s">
        <v>83</v>
      </c>
    </row>
    <row r="328" spans="1:65" s="2" customFormat="1" ht="16.5" customHeight="1">
      <c r="A328" s="32"/>
      <c r="B328" s="148"/>
      <c r="C328" s="149" t="s">
        <v>869</v>
      </c>
      <c r="D328" s="149" t="s">
        <v>136</v>
      </c>
      <c r="E328" s="150" t="s">
        <v>870</v>
      </c>
      <c r="F328" s="151" t="s">
        <v>871</v>
      </c>
      <c r="G328" s="152" t="s">
        <v>237</v>
      </c>
      <c r="H328" s="153">
        <v>50</v>
      </c>
      <c r="I328" s="154"/>
      <c r="J328" s="155">
        <f>ROUND(I328*H328,2)</f>
        <v>0</v>
      </c>
      <c r="K328" s="151" t="s">
        <v>1</v>
      </c>
      <c r="L328" s="33"/>
      <c r="M328" s="156" t="s">
        <v>1</v>
      </c>
      <c r="N328" s="157" t="s">
        <v>40</v>
      </c>
      <c r="O328" s="58"/>
      <c r="P328" s="158">
        <f>O328*H328</f>
        <v>0</v>
      </c>
      <c r="Q328" s="158">
        <v>0</v>
      </c>
      <c r="R328" s="158">
        <f>Q328*H328</f>
        <v>0</v>
      </c>
      <c r="S328" s="158">
        <v>0</v>
      </c>
      <c r="T328" s="15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0" t="s">
        <v>140</v>
      </c>
      <c r="AT328" s="160" t="s">
        <v>136</v>
      </c>
      <c r="AU328" s="160" t="s">
        <v>83</v>
      </c>
      <c r="AY328" s="17" t="s">
        <v>133</v>
      </c>
      <c r="BE328" s="161">
        <f>IF(N328="základní",J328,0)</f>
        <v>0</v>
      </c>
      <c r="BF328" s="161">
        <f>IF(N328="snížená",J328,0)</f>
        <v>0</v>
      </c>
      <c r="BG328" s="161">
        <f>IF(N328="zákl. přenesená",J328,0)</f>
        <v>0</v>
      </c>
      <c r="BH328" s="161">
        <f>IF(N328="sníž. přenesená",J328,0)</f>
        <v>0</v>
      </c>
      <c r="BI328" s="161">
        <f>IF(N328="nulová",J328,0)</f>
        <v>0</v>
      </c>
      <c r="BJ328" s="17" t="s">
        <v>81</v>
      </c>
      <c r="BK328" s="161">
        <f>ROUND(I328*H328,2)</f>
        <v>0</v>
      </c>
      <c r="BL328" s="17" t="s">
        <v>140</v>
      </c>
      <c r="BM328" s="160" t="s">
        <v>872</v>
      </c>
    </row>
    <row r="329" spans="1:65" s="2" customFormat="1">
      <c r="A329" s="32"/>
      <c r="B329" s="33"/>
      <c r="C329" s="32"/>
      <c r="D329" s="162" t="s">
        <v>142</v>
      </c>
      <c r="E329" s="32"/>
      <c r="F329" s="163" t="s">
        <v>871</v>
      </c>
      <c r="G329" s="32"/>
      <c r="H329" s="32"/>
      <c r="I329" s="164"/>
      <c r="J329" s="32"/>
      <c r="K329" s="32"/>
      <c r="L329" s="33"/>
      <c r="M329" s="165"/>
      <c r="N329" s="166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142</v>
      </c>
      <c r="AU329" s="17" t="s">
        <v>83</v>
      </c>
    </row>
    <row r="330" spans="1:65" s="2" customFormat="1" ht="16.5" customHeight="1">
      <c r="A330" s="32"/>
      <c r="B330" s="148"/>
      <c r="C330" s="149" t="s">
        <v>711</v>
      </c>
      <c r="D330" s="149" t="s">
        <v>136</v>
      </c>
      <c r="E330" s="150" t="s">
        <v>873</v>
      </c>
      <c r="F330" s="151" t="s">
        <v>874</v>
      </c>
      <c r="G330" s="152" t="s">
        <v>237</v>
      </c>
      <c r="H330" s="153">
        <v>80</v>
      </c>
      <c r="I330" s="154"/>
      <c r="J330" s="155">
        <f>ROUND(I330*H330,2)</f>
        <v>0</v>
      </c>
      <c r="K330" s="151" t="s">
        <v>1</v>
      </c>
      <c r="L330" s="33"/>
      <c r="M330" s="156" t="s">
        <v>1</v>
      </c>
      <c r="N330" s="157" t="s">
        <v>40</v>
      </c>
      <c r="O330" s="58"/>
      <c r="P330" s="158">
        <f>O330*H330</f>
        <v>0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0" t="s">
        <v>140</v>
      </c>
      <c r="AT330" s="160" t="s">
        <v>136</v>
      </c>
      <c r="AU330" s="160" t="s">
        <v>83</v>
      </c>
      <c r="AY330" s="17" t="s">
        <v>133</v>
      </c>
      <c r="BE330" s="161">
        <f>IF(N330="základní",J330,0)</f>
        <v>0</v>
      </c>
      <c r="BF330" s="161">
        <f>IF(N330="snížená",J330,0)</f>
        <v>0</v>
      </c>
      <c r="BG330" s="161">
        <f>IF(N330="zákl. přenesená",J330,0)</f>
        <v>0</v>
      </c>
      <c r="BH330" s="161">
        <f>IF(N330="sníž. přenesená",J330,0)</f>
        <v>0</v>
      </c>
      <c r="BI330" s="161">
        <f>IF(N330="nulová",J330,0)</f>
        <v>0</v>
      </c>
      <c r="BJ330" s="17" t="s">
        <v>81</v>
      </c>
      <c r="BK330" s="161">
        <f>ROUND(I330*H330,2)</f>
        <v>0</v>
      </c>
      <c r="BL330" s="17" t="s">
        <v>140</v>
      </c>
      <c r="BM330" s="160" t="s">
        <v>875</v>
      </c>
    </row>
    <row r="331" spans="1:65" s="2" customFormat="1">
      <c r="A331" s="32"/>
      <c r="B331" s="33"/>
      <c r="C331" s="32"/>
      <c r="D331" s="162" t="s">
        <v>142</v>
      </c>
      <c r="E331" s="32"/>
      <c r="F331" s="163" t="s">
        <v>874</v>
      </c>
      <c r="G331" s="32"/>
      <c r="H331" s="32"/>
      <c r="I331" s="164"/>
      <c r="J331" s="32"/>
      <c r="K331" s="32"/>
      <c r="L331" s="33"/>
      <c r="M331" s="165"/>
      <c r="N331" s="166"/>
      <c r="O331" s="58"/>
      <c r="P331" s="58"/>
      <c r="Q331" s="58"/>
      <c r="R331" s="58"/>
      <c r="S331" s="58"/>
      <c r="T331" s="5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142</v>
      </c>
      <c r="AU331" s="17" t="s">
        <v>83</v>
      </c>
    </row>
    <row r="332" spans="1:65" s="2" customFormat="1" ht="16.5" customHeight="1">
      <c r="A332" s="32"/>
      <c r="B332" s="148"/>
      <c r="C332" s="149" t="s">
        <v>876</v>
      </c>
      <c r="D332" s="149" t="s">
        <v>136</v>
      </c>
      <c r="E332" s="150" t="s">
        <v>877</v>
      </c>
      <c r="F332" s="151" t="s">
        <v>878</v>
      </c>
      <c r="G332" s="152" t="s">
        <v>237</v>
      </c>
      <c r="H332" s="153">
        <v>20</v>
      </c>
      <c r="I332" s="154"/>
      <c r="J332" s="155">
        <f>ROUND(I332*H332,2)</f>
        <v>0</v>
      </c>
      <c r="K332" s="151" t="s">
        <v>1</v>
      </c>
      <c r="L332" s="33"/>
      <c r="M332" s="156" t="s">
        <v>1</v>
      </c>
      <c r="N332" s="157" t="s">
        <v>40</v>
      </c>
      <c r="O332" s="58"/>
      <c r="P332" s="158">
        <f>O332*H332</f>
        <v>0</v>
      </c>
      <c r="Q332" s="158">
        <v>0</v>
      </c>
      <c r="R332" s="158">
        <f>Q332*H332</f>
        <v>0</v>
      </c>
      <c r="S332" s="158">
        <v>0</v>
      </c>
      <c r="T332" s="15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0" t="s">
        <v>140</v>
      </c>
      <c r="AT332" s="160" t="s">
        <v>136</v>
      </c>
      <c r="AU332" s="160" t="s">
        <v>83</v>
      </c>
      <c r="AY332" s="17" t="s">
        <v>133</v>
      </c>
      <c r="BE332" s="161">
        <f>IF(N332="základní",J332,0)</f>
        <v>0</v>
      </c>
      <c r="BF332" s="161">
        <f>IF(N332="snížená",J332,0)</f>
        <v>0</v>
      </c>
      <c r="BG332" s="161">
        <f>IF(N332="zákl. přenesená",J332,0)</f>
        <v>0</v>
      </c>
      <c r="BH332" s="161">
        <f>IF(N332="sníž. přenesená",J332,0)</f>
        <v>0</v>
      </c>
      <c r="BI332" s="161">
        <f>IF(N332="nulová",J332,0)</f>
        <v>0</v>
      </c>
      <c r="BJ332" s="17" t="s">
        <v>81</v>
      </c>
      <c r="BK332" s="161">
        <f>ROUND(I332*H332,2)</f>
        <v>0</v>
      </c>
      <c r="BL332" s="17" t="s">
        <v>140</v>
      </c>
      <c r="BM332" s="160" t="s">
        <v>879</v>
      </c>
    </row>
    <row r="333" spans="1:65" s="2" customFormat="1">
      <c r="A333" s="32"/>
      <c r="B333" s="33"/>
      <c r="C333" s="32"/>
      <c r="D333" s="162" t="s">
        <v>142</v>
      </c>
      <c r="E333" s="32"/>
      <c r="F333" s="163" t="s">
        <v>878</v>
      </c>
      <c r="G333" s="32"/>
      <c r="H333" s="32"/>
      <c r="I333" s="164"/>
      <c r="J333" s="32"/>
      <c r="K333" s="32"/>
      <c r="L333" s="33"/>
      <c r="M333" s="165"/>
      <c r="N333" s="166"/>
      <c r="O333" s="58"/>
      <c r="P333" s="58"/>
      <c r="Q333" s="58"/>
      <c r="R333" s="58"/>
      <c r="S333" s="58"/>
      <c r="T333" s="5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142</v>
      </c>
      <c r="AU333" s="17" t="s">
        <v>83</v>
      </c>
    </row>
    <row r="334" spans="1:65" s="2" customFormat="1" ht="21.75" customHeight="1">
      <c r="A334" s="32"/>
      <c r="B334" s="148"/>
      <c r="C334" s="149" t="s">
        <v>714</v>
      </c>
      <c r="D334" s="149" t="s">
        <v>136</v>
      </c>
      <c r="E334" s="150" t="s">
        <v>880</v>
      </c>
      <c r="F334" s="151" t="s">
        <v>881</v>
      </c>
      <c r="G334" s="152" t="s">
        <v>290</v>
      </c>
      <c r="H334" s="153">
        <v>55</v>
      </c>
      <c r="I334" s="154"/>
      <c r="J334" s="155">
        <f>ROUND(I334*H334,2)</f>
        <v>0</v>
      </c>
      <c r="K334" s="151" t="s">
        <v>1</v>
      </c>
      <c r="L334" s="33"/>
      <c r="M334" s="156" t="s">
        <v>1</v>
      </c>
      <c r="N334" s="157" t="s">
        <v>40</v>
      </c>
      <c r="O334" s="58"/>
      <c r="P334" s="158">
        <f>O334*H334</f>
        <v>0</v>
      </c>
      <c r="Q334" s="158">
        <v>0</v>
      </c>
      <c r="R334" s="158">
        <f>Q334*H334</f>
        <v>0</v>
      </c>
      <c r="S334" s="158">
        <v>0</v>
      </c>
      <c r="T334" s="15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0" t="s">
        <v>140</v>
      </c>
      <c r="AT334" s="160" t="s">
        <v>136</v>
      </c>
      <c r="AU334" s="160" t="s">
        <v>83</v>
      </c>
      <c r="AY334" s="17" t="s">
        <v>133</v>
      </c>
      <c r="BE334" s="161">
        <f>IF(N334="základní",J334,0)</f>
        <v>0</v>
      </c>
      <c r="BF334" s="161">
        <f>IF(N334="snížená",J334,0)</f>
        <v>0</v>
      </c>
      <c r="BG334" s="161">
        <f>IF(N334="zákl. přenesená",J334,0)</f>
        <v>0</v>
      </c>
      <c r="BH334" s="161">
        <f>IF(N334="sníž. přenesená",J334,0)</f>
        <v>0</v>
      </c>
      <c r="BI334" s="161">
        <f>IF(N334="nulová",J334,0)</f>
        <v>0</v>
      </c>
      <c r="BJ334" s="17" t="s">
        <v>81</v>
      </c>
      <c r="BK334" s="161">
        <f>ROUND(I334*H334,2)</f>
        <v>0</v>
      </c>
      <c r="BL334" s="17" t="s">
        <v>140</v>
      </c>
      <c r="BM334" s="160" t="s">
        <v>882</v>
      </c>
    </row>
    <row r="335" spans="1:65" s="2" customFormat="1">
      <c r="A335" s="32"/>
      <c r="B335" s="33"/>
      <c r="C335" s="32"/>
      <c r="D335" s="162" t="s">
        <v>142</v>
      </c>
      <c r="E335" s="32"/>
      <c r="F335" s="163" t="s">
        <v>881</v>
      </c>
      <c r="G335" s="32"/>
      <c r="H335" s="32"/>
      <c r="I335" s="164"/>
      <c r="J335" s="32"/>
      <c r="K335" s="32"/>
      <c r="L335" s="33"/>
      <c r="M335" s="165"/>
      <c r="N335" s="166"/>
      <c r="O335" s="58"/>
      <c r="P335" s="58"/>
      <c r="Q335" s="58"/>
      <c r="R335" s="58"/>
      <c r="S335" s="58"/>
      <c r="T335" s="5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7" t="s">
        <v>142</v>
      </c>
      <c r="AU335" s="17" t="s">
        <v>83</v>
      </c>
    </row>
    <row r="336" spans="1:65" s="2" customFormat="1" ht="21.75" customHeight="1">
      <c r="A336" s="32"/>
      <c r="B336" s="148"/>
      <c r="C336" s="149" t="s">
        <v>883</v>
      </c>
      <c r="D336" s="149" t="s">
        <v>136</v>
      </c>
      <c r="E336" s="150" t="s">
        <v>884</v>
      </c>
      <c r="F336" s="151" t="s">
        <v>885</v>
      </c>
      <c r="G336" s="152" t="s">
        <v>290</v>
      </c>
      <c r="H336" s="153">
        <v>10</v>
      </c>
      <c r="I336" s="154"/>
      <c r="J336" s="155">
        <f>ROUND(I336*H336,2)</f>
        <v>0</v>
      </c>
      <c r="K336" s="151" t="s">
        <v>1</v>
      </c>
      <c r="L336" s="33"/>
      <c r="M336" s="156" t="s">
        <v>1</v>
      </c>
      <c r="N336" s="157" t="s">
        <v>40</v>
      </c>
      <c r="O336" s="58"/>
      <c r="P336" s="158">
        <f>O336*H336</f>
        <v>0</v>
      </c>
      <c r="Q336" s="158">
        <v>0</v>
      </c>
      <c r="R336" s="158">
        <f>Q336*H336</f>
        <v>0</v>
      </c>
      <c r="S336" s="158">
        <v>0</v>
      </c>
      <c r="T336" s="15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0" t="s">
        <v>140</v>
      </c>
      <c r="AT336" s="160" t="s">
        <v>136</v>
      </c>
      <c r="AU336" s="160" t="s">
        <v>83</v>
      </c>
      <c r="AY336" s="17" t="s">
        <v>133</v>
      </c>
      <c r="BE336" s="161">
        <f>IF(N336="základní",J336,0)</f>
        <v>0</v>
      </c>
      <c r="BF336" s="161">
        <f>IF(N336="snížená",J336,0)</f>
        <v>0</v>
      </c>
      <c r="BG336" s="161">
        <f>IF(N336="zákl. přenesená",J336,0)</f>
        <v>0</v>
      </c>
      <c r="BH336" s="161">
        <f>IF(N336="sníž. přenesená",J336,0)</f>
        <v>0</v>
      </c>
      <c r="BI336" s="161">
        <f>IF(N336="nulová",J336,0)</f>
        <v>0</v>
      </c>
      <c r="BJ336" s="17" t="s">
        <v>81</v>
      </c>
      <c r="BK336" s="161">
        <f>ROUND(I336*H336,2)</f>
        <v>0</v>
      </c>
      <c r="BL336" s="17" t="s">
        <v>140</v>
      </c>
      <c r="BM336" s="160" t="s">
        <v>886</v>
      </c>
    </row>
    <row r="337" spans="1:65" s="2" customFormat="1">
      <c r="A337" s="32"/>
      <c r="B337" s="33"/>
      <c r="C337" s="32"/>
      <c r="D337" s="162" t="s">
        <v>142</v>
      </c>
      <c r="E337" s="32"/>
      <c r="F337" s="163" t="s">
        <v>885</v>
      </c>
      <c r="G337" s="32"/>
      <c r="H337" s="32"/>
      <c r="I337" s="164"/>
      <c r="J337" s="32"/>
      <c r="K337" s="32"/>
      <c r="L337" s="33"/>
      <c r="M337" s="165"/>
      <c r="N337" s="166"/>
      <c r="O337" s="58"/>
      <c r="P337" s="58"/>
      <c r="Q337" s="58"/>
      <c r="R337" s="58"/>
      <c r="S337" s="58"/>
      <c r="T337" s="5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142</v>
      </c>
      <c r="AU337" s="17" t="s">
        <v>83</v>
      </c>
    </row>
    <row r="338" spans="1:65" s="2" customFormat="1" ht="21.75" customHeight="1">
      <c r="A338" s="32"/>
      <c r="B338" s="148"/>
      <c r="C338" s="149" t="s">
        <v>717</v>
      </c>
      <c r="D338" s="149" t="s">
        <v>136</v>
      </c>
      <c r="E338" s="150" t="s">
        <v>887</v>
      </c>
      <c r="F338" s="151" t="s">
        <v>888</v>
      </c>
      <c r="G338" s="152" t="s">
        <v>290</v>
      </c>
      <c r="H338" s="153">
        <v>4</v>
      </c>
      <c r="I338" s="154"/>
      <c r="J338" s="155">
        <f>ROUND(I338*H338,2)</f>
        <v>0</v>
      </c>
      <c r="K338" s="151" t="s">
        <v>1</v>
      </c>
      <c r="L338" s="33"/>
      <c r="M338" s="156" t="s">
        <v>1</v>
      </c>
      <c r="N338" s="157" t="s">
        <v>40</v>
      </c>
      <c r="O338" s="58"/>
      <c r="P338" s="158">
        <f>O338*H338</f>
        <v>0</v>
      </c>
      <c r="Q338" s="158">
        <v>0</v>
      </c>
      <c r="R338" s="158">
        <f>Q338*H338</f>
        <v>0</v>
      </c>
      <c r="S338" s="158">
        <v>0</v>
      </c>
      <c r="T338" s="15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0" t="s">
        <v>140</v>
      </c>
      <c r="AT338" s="160" t="s">
        <v>136</v>
      </c>
      <c r="AU338" s="160" t="s">
        <v>83</v>
      </c>
      <c r="AY338" s="17" t="s">
        <v>133</v>
      </c>
      <c r="BE338" s="161">
        <f>IF(N338="základní",J338,0)</f>
        <v>0</v>
      </c>
      <c r="BF338" s="161">
        <f>IF(N338="snížená",J338,0)</f>
        <v>0</v>
      </c>
      <c r="BG338" s="161">
        <f>IF(N338="zákl. přenesená",J338,0)</f>
        <v>0</v>
      </c>
      <c r="BH338" s="161">
        <f>IF(N338="sníž. přenesená",J338,0)</f>
        <v>0</v>
      </c>
      <c r="BI338" s="161">
        <f>IF(N338="nulová",J338,0)</f>
        <v>0</v>
      </c>
      <c r="BJ338" s="17" t="s">
        <v>81</v>
      </c>
      <c r="BK338" s="161">
        <f>ROUND(I338*H338,2)</f>
        <v>0</v>
      </c>
      <c r="BL338" s="17" t="s">
        <v>140</v>
      </c>
      <c r="BM338" s="160" t="s">
        <v>889</v>
      </c>
    </row>
    <row r="339" spans="1:65" s="2" customFormat="1">
      <c r="A339" s="32"/>
      <c r="B339" s="33"/>
      <c r="C339" s="32"/>
      <c r="D339" s="162" t="s">
        <v>142</v>
      </c>
      <c r="E339" s="32"/>
      <c r="F339" s="163" t="s">
        <v>888</v>
      </c>
      <c r="G339" s="32"/>
      <c r="H339" s="32"/>
      <c r="I339" s="164"/>
      <c r="J339" s="32"/>
      <c r="K339" s="32"/>
      <c r="L339" s="33"/>
      <c r="M339" s="165"/>
      <c r="N339" s="166"/>
      <c r="O339" s="58"/>
      <c r="P339" s="58"/>
      <c r="Q339" s="58"/>
      <c r="R339" s="58"/>
      <c r="S339" s="58"/>
      <c r="T339" s="59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7" t="s">
        <v>142</v>
      </c>
      <c r="AU339" s="17" t="s">
        <v>83</v>
      </c>
    </row>
    <row r="340" spans="1:65" s="2" customFormat="1" ht="21.75" customHeight="1">
      <c r="A340" s="32"/>
      <c r="B340" s="148"/>
      <c r="C340" s="149" t="s">
        <v>890</v>
      </c>
      <c r="D340" s="149" t="s">
        <v>136</v>
      </c>
      <c r="E340" s="150" t="s">
        <v>891</v>
      </c>
      <c r="F340" s="151" t="s">
        <v>892</v>
      </c>
      <c r="G340" s="152" t="s">
        <v>290</v>
      </c>
      <c r="H340" s="153">
        <v>4</v>
      </c>
      <c r="I340" s="154"/>
      <c r="J340" s="155">
        <f>ROUND(I340*H340,2)</f>
        <v>0</v>
      </c>
      <c r="K340" s="151" t="s">
        <v>1</v>
      </c>
      <c r="L340" s="33"/>
      <c r="M340" s="156" t="s">
        <v>1</v>
      </c>
      <c r="N340" s="157" t="s">
        <v>40</v>
      </c>
      <c r="O340" s="58"/>
      <c r="P340" s="158">
        <f>O340*H340</f>
        <v>0</v>
      </c>
      <c r="Q340" s="158">
        <v>0</v>
      </c>
      <c r="R340" s="158">
        <f>Q340*H340</f>
        <v>0</v>
      </c>
      <c r="S340" s="158">
        <v>0</v>
      </c>
      <c r="T340" s="15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60" t="s">
        <v>140</v>
      </c>
      <c r="AT340" s="160" t="s">
        <v>136</v>
      </c>
      <c r="AU340" s="160" t="s">
        <v>83</v>
      </c>
      <c r="AY340" s="17" t="s">
        <v>133</v>
      </c>
      <c r="BE340" s="161">
        <f>IF(N340="základní",J340,0)</f>
        <v>0</v>
      </c>
      <c r="BF340" s="161">
        <f>IF(N340="snížená",J340,0)</f>
        <v>0</v>
      </c>
      <c r="BG340" s="161">
        <f>IF(N340="zákl. přenesená",J340,0)</f>
        <v>0</v>
      </c>
      <c r="BH340" s="161">
        <f>IF(N340="sníž. přenesená",J340,0)</f>
        <v>0</v>
      </c>
      <c r="BI340" s="161">
        <f>IF(N340="nulová",J340,0)</f>
        <v>0</v>
      </c>
      <c r="BJ340" s="17" t="s">
        <v>81</v>
      </c>
      <c r="BK340" s="161">
        <f>ROUND(I340*H340,2)</f>
        <v>0</v>
      </c>
      <c r="BL340" s="17" t="s">
        <v>140</v>
      </c>
      <c r="BM340" s="160" t="s">
        <v>893</v>
      </c>
    </row>
    <row r="341" spans="1:65" s="2" customFormat="1">
      <c r="A341" s="32"/>
      <c r="B341" s="33"/>
      <c r="C341" s="32"/>
      <c r="D341" s="162" t="s">
        <v>142</v>
      </c>
      <c r="E341" s="32"/>
      <c r="F341" s="163" t="s">
        <v>892</v>
      </c>
      <c r="G341" s="32"/>
      <c r="H341" s="32"/>
      <c r="I341" s="164"/>
      <c r="J341" s="32"/>
      <c r="K341" s="32"/>
      <c r="L341" s="33"/>
      <c r="M341" s="165"/>
      <c r="N341" s="166"/>
      <c r="O341" s="58"/>
      <c r="P341" s="58"/>
      <c r="Q341" s="58"/>
      <c r="R341" s="58"/>
      <c r="S341" s="58"/>
      <c r="T341" s="59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7" t="s">
        <v>142</v>
      </c>
      <c r="AU341" s="17" t="s">
        <v>83</v>
      </c>
    </row>
    <row r="342" spans="1:65" s="2" customFormat="1" ht="21.75" customHeight="1">
      <c r="A342" s="32"/>
      <c r="B342" s="148"/>
      <c r="C342" s="149" t="s">
        <v>720</v>
      </c>
      <c r="D342" s="149" t="s">
        <v>136</v>
      </c>
      <c r="E342" s="150" t="s">
        <v>894</v>
      </c>
      <c r="F342" s="151" t="s">
        <v>895</v>
      </c>
      <c r="G342" s="152" t="s">
        <v>290</v>
      </c>
      <c r="H342" s="153">
        <v>1</v>
      </c>
      <c r="I342" s="154"/>
      <c r="J342" s="155">
        <f>ROUND(I342*H342,2)</f>
        <v>0</v>
      </c>
      <c r="K342" s="151" t="s">
        <v>1</v>
      </c>
      <c r="L342" s="33"/>
      <c r="M342" s="156" t="s">
        <v>1</v>
      </c>
      <c r="N342" s="157" t="s">
        <v>40</v>
      </c>
      <c r="O342" s="58"/>
      <c r="P342" s="158">
        <f>O342*H342</f>
        <v>0</v>
      </c>
      <c r="Q342" s="158">
        <v>0</v>
      </c>
      <c r="R342" s="158">
        <f>Q342*H342</f>
        <v>0</v>
      </c>
      <c r="S342" s="158">
        <v>0</v>
      </c>
      <c r="T342" s="15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0" t="s">
        <v>140</v>
      </c>
      <c r="AT342" s="160" t="s">
        <v>136</v>
      </c>
      <c r="AU342" s="160" t="s">
        <v>83</v>
      </c>
      <c r="AY342" s="17" t="s">
        <v>133</v>
      </c>
      <c r="BE342" s="161">
        <f>IF(N342="základní",J342,0)</f>
        <v>0</v>
      </c>
      <c r="BF342" s="161">
        <f>IF(N342="snížená",J342,0)</f>
        <v>0</v>
      </c>
      <c r="BG342" s="161">
        <f>IF(N342="zákl. přenesená",J342,0)</f>
        <v>0</v>
      </c>
      <c r="BH342" s="161">
        <f>IF(N342="sníž. přenesená",J342,0)</f>
        <v>0</v>
      </c>
      <c r="BI342" s="161">
        <f>IF(N342="nulová",J342,0)</f>
        <v>0</v>
      </c>
      <c r="BJ342" s="17" t="s">
        <v>81</v>
      </c>
      <c r="BK342" s="161">
        <f>ROUND(I342*H342,2)</f>
        <v>0</v>
      </c>
      <c r="BL342" s="17" t="s">
        <v>140</v>
      </c>
      <c r="BM342" s="160" t="s">
        <v>896</v>
      </c>
    </row>
    <row r="343" spans="1:65" s="2" customFormat="1">
      <c r="A343" s="32"/>
      <c r="B343" s="33"/>
      <c r="C343" s="32"/>
      <c r="D343" s="162" t="s">
        <v>142</v>
      </c>
      <c r="E343" s="32"/>
      <c r="F343" s="163" t="s">
        <v>895</v>
      </c>
      <c r="G343" s="32"/>
      <c r="H343" s="32"/>
      <c r="I343" s="164"/>
      <c r="J343" s="32"/>
      <c r="K343" s="32"/>
      <c r="L343" s="33"/>
      <c r="M343" s="165"/>
      <c r="N343" s="166"/>
      <c r="O343" s="58"/>
      <c r="P343" s="58"/>
      <c r="Q343" s="58"/>
      <c r="R343" s="58"/>
      <c r="S343" s="58"/>
      <c r="T343" s="59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7" t="s">
        <v>142</v>
      </c>
      <c r="AU343" s="17" t="s">
        <v>83</v>
      </c>
    </row>
    <row r="344" spans="1:65" s="2" customFormat="1" ht="24.2" customHeight="1">
      <c r="A344" s="32"/>
      <c r="B344" s="148"/>
      <c r="C344" s="149" t="s">
        <v>897</v>
      </c>
      <c r="D344" s="149" t="s">
        <v>136</v>
      </c>
      <c r="E344" s="150" t="s">
        <v>898</v>
      </c>
      <c r="F344" s="151" t="s">
        <v>899</v>
      </c>
      <c r="G344" s="152" t="s">
        <v>290</v>
      </c>
      <c r="H344" s="153">
        <v>2</v>
      </c>
      <c r="I344" s="154"/>
      <c r="J344" s="155">
        <f>ROUND(I344*H344,2)</f>
        <v>0</v>
      </c>
      <c r="K344" s="151" t="s">
        <v>1</v>
      </c>
      <c r="L344" s="33"/>
      <c r="M344" s="156" t="s">
        <v>1</v>
      </c>
      <c r="N344" s="157" t="s">
        <v>40</v>
      </c>
      <c r="O344" s="58"/>
      <c r="P344" s="158">
        <f>O344*H344</f>
        <v>0</v>
      </c>
      <c r="Q344" s="158">
        <v>0</v>
      </c>
      <c r="R344" s="158">
        <f>Q344*H344</f>
        <v>0</v>
      </c>
      <c r="S344" s="158">
        <v>0</v>
      </c>
      <c r="T344" s="15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0" t="s">
        <v>140</v>
      </c>
      <c r="AT344" s="160" t="s">
        <v>136</v>
      </c>
      <c r="AU344" s="160" t="s">
        <v>83</v>
      </c>
      <c r="AY344" s="17" t="s">
        <v>133</v>
      </c>
      <c r="BE344" s="161">
        <f>IF(N344="základní",J344,0)</f>
        <v>0</v>
      </c>
      <c r="BF344" s="161">
        <f>IF(N344="snížená",J344,0)</f>
        <v>0</v>
      </c>
      <c r="BG344" s="161">
        <f>IF(N344="zákl. přenesená",J344,0)</f>
        <v>0</v>
      </c>
      <c r="BH344" s="161">
        <f>IF(N344="sníž. přenesená",J344,0)</f>
        <v>0</v>
      </c>
      <c r="BI344" s="161">
        <f>IF(N344="nulová",J344,0)</f>
        <v>0</v>
      </c>
      <c r="BJ344" s="17" t="s">
        <v>81</v>
      </c>
      <c r="BK344" s="161">
        <f>ROUND(I344*H344,2)</f>
        <v>0</v>
      </c>
      <c r="BL344" s="17" t="s">
        <v>140</v>
      </c>
      <c r="BM344" s="160" t="s">
        <v>516</v>
      </c>
    </row>
    <row r="345" spans="1:65" s="2" customFormat="1">
      <c r="A345" s="32"/>
      <c r="B345" s="33"/>
      <c r="C345" s="32"/>
      <c r="D345" s="162" t="s">
        <v>142</v>
      </c>
      <c r="E345" s="32"/>
      <c r="F345" s="163" t="s">
        <v>899</v>
      </c>
      <c r="G345" s="32"/>
      <c r="H345" s="32"/>
      <c r="I345" s="164"/>
      <c r="J345" s="32"/>
      <c r="K345" s="32"/>
      <c r="L345" s="33"/>
      <c r="M345" s="165"/>
      <c r="N345" s="166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142</v>
      </c>
      <c r="AU345" s="17" t="s">
        <v>83</v>
      </c>
    </row>
    <row r="346" spans="1:65" s="2" customFormat="1" ht="16.5" customHeight="1">
      <c r="A346" s="32"/>
      <c r="B346" s="148"/>
      <c r="C346" s="149" t="s">
        <v>723</v>
      </c>
      <c r="D346" s="149" t="s">
        <v>136</v>
      </c>
      <c r="E346" s="150" t="s">
        <v>900</v>
      </c>
      <c r="F346" s="151" t="s">
        <v>901</v>
      </c>
      <c r="G346" s="152" t="s">
        <v>290</v>
      </c>
      <c r="H346" s="153">
        <v>2</v>
      </c>
      <c r="I346" s="154"/>
      <c r="J346" s="155">
        <f>ROUND(I346*H346,2)</f>
        <v>0</v>
      </c>
      <c r="K346" s="151" t="s">
        <v>1</v>
      </c>
      <c r="L346" s="33"/>
      <c r="M346" s="156" t="s">
        <v>1</v>
      </c>
      <c r="N346" s="157" t="s">
        <v>40</v>
      </c>
      <c r="O346" s="58"/>
      <c r="P346" s="158">
        <f>O346*H346</f>
        <v>0</v>
      </c>
      <c r="Q346" s="158">
        <v>0</v>
      </c>
      <c r="R346" s="158">
        <f>Q346*H346</f>
        <v>0</v>
      </c>
      <c r="S346" s="158">
        <v>0</v>
      </c>
      <c r="T346" s="15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0" t="s">
        <v>140</v>
      </c>
      <c r="AT346" s="160" t="s">
        <v>136</v>
      </c>
      <c r="AU346" s="160" t="s">
        <v>83</v>
      </c>
      <c r="AY346" s="17" t="s">
        <v>133</v>
      </c>
      <c r="BE346" s="161">
        <f>IF(N346="základní",J346,0)</f>
        <v>0</v>
      </c>
      <c r="BF346" s="161">
        <f>IF(N346="snížená",J346,0)</f>
        <v>0</v>
      </c>
      <c r="BG346" s="161">
        <f>IF(N346="zákl. přenesená",J346,0)</f>
        <v>0</v>
      </c>
      <c r="BH346" s="161">
        <f>IF(N346="sníž. přenesená",J346,0)</f>
        <v>0</v>
      </c>
      <c r="BI346" s="161">
        <f>IF(N346="nulová",J346,0)</f>
        <v>0</v>
      </c>
      <c r="BJ346" s="17" t="s">
        <v>81</v>
      </c>
      <c r="BK346" s="161">
        <f>ROUND(I346*H346,2)</f>
        <v>0</v>
      </c>
      <c r="BL346" s="17" t="s">
        <v>140</v>
      </c>
      <c r="BM346" s="160" t="s">
        <v>902</v>
      </c>
    </row>
    <row r="347" spans="1:65" s="2" customFormat="1">
      <c r="A347" s="32"/>
      <c r="B347" s="33"/>
      <c r="C347" s="32"/>
      <c r="D347" s="162" t="s">
        <v>142</v>
      </c>
      <c r="E347" s="32"/>
      <c r="F347" s="163" t="s">
        <v>901</v>
      </c>
      <c r="G347" s="32"/>
      <c r="H347" s="32"/>
      <c r="I347" s="164"/>
      <c r="J347" s="32"/>
      <c r="K347" s="32"/>
      <c r="L347" s="33"/>
      <c r="M347" s="165"/>
      <c r="N347" s="166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142</v>
      </c>
      <c r="AU347" s="17" t="s">
        <v>83</v>
      </c>
    </row>
    <row r="348" spans="1:65" s="2" customFormat="1" ht="16.5" customHeight="1">
      <c r="A348" s="32"/>
      <c r="B348" s="148"/>
      <c r="C348" s="149" t="s">
        <v>903</v>
      </c>
      <c r="D348" s="149" t="s">
        <v>136</v>
      </c>
      <c r="E348" s="150" t="s">
        <v>904</v>
      </c>
      <c r="F348" s="151" t="s">
        <v>905</v>
      </c>
      <c r="G348" s="152" t="s">
        <v>290</v>
      </c>
      <c r="H348" s="153">
        <v>1</v>
      </c>
      <c r="I348" s="154"/>
      <c r="J348" s="155">
        <f>ROUND(I348*H348,2)</f>
        <v>0</v>
      </c>
      <c r="K348" s="151" t="s">
        <v>1</v>
      </c>
      <c r="L348" s="33"/>
      <c r="M348" s="156" t="s">
        <v>1</v>
      </c>
      <c r="N348" s="157" t="s">
        <v>40</v>
      </c>
      <c r="O348" s="58"/>
      <c r="P348" s="158">
        <f>O348*H348</f>
        <v>0</v>
      </c>
      <c r="Q348" s="158">
        <v>0</v>
      </c>
      <c r="R348" s="158">
        <f>Q348*H348</f>
        <v>0</v>
      </c>
      <c r="S348" s="158">
        <v>0</v>
      </c>
      <c r="T348" s="15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0" t="s">
        <v>140</v>
      </c>
      <c r="AT348" s="160" t="s">
        <v>136</v>
      </c>
      <c r="AU348" s="160" t="s">
        <v>83</v>
      </c>
      <c r="AY348" s="17" t="s">
        <v>133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81</v>
      </c>
      <c r="BK348" s="161">
        <f>ROUND(I348*H348,2)</f>
        <v>0</v>
      </c>
      <c r="BL348" s="17" t="s">
        <v>140</v>
      </c>
      <c r="BM348" s="160" t="s">
        <v>906</v>
      </c>
    </row>
    <row r="349" spans="1:65" s="2" customFormat="1">
      <c r="A349" s="32"/>
      <c r="B349" s="33"/>
      <c r="C349" s="32"/>
      <c r="D349" s="162" t="s">
        <v>142</v>
      </c>
      <c r="E349" s="32"/>
      <c r="F349" s="163" t="s">
        <v>905</v>
      </c>
      <c r="G349" s="32"/>
      <c r="H349" s="32"/>
      <c r="I349" s="164"/>
      <c r="J349" s="32"/>
      <c r="K349" s="32"/>
      <c r="L349" s="33"/>
      <c r="M349" s="165"/>
      <c r="N349" s="166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142</v>
      </c>
      <c r="AU349" s="17" t="s">
        <v>83</v>
      </c>
    </row>
    <row r="350" spans="1:65" s="2" customFormat="1" ht="24.2" customHeight="1">
      <c r="A350" s="32"/>
      <c r="B350" s="148"/>
      <c r="C350" s="149" t="s">
        <v>726</v>
      </c>
      <c r="D350" s="149" t="s">
        <v>136</v>
      </c>
      <c r="E350" s="150" t="s">
        <v>907</v>
      </c>
      <c r="F350" s="151" t="s">
        <v>908</v>
      </c>
      <c r="G350" s="152" t="s">
        <v>290</v>
      </c>
      <c r="H350" s="153">
        <v>3</v>
      </c>
      <c r="I350" s="154"/>
      <c r="J350" s="155">
        <f>ROUND(I350*H350,2)</f>
        <v>0</v>
      </c>
      <c r="K350" s="151" t="s">
        <v>1</v>
      </c>
      <c r="L350" s="33"/>
      <c r="M350" s="156" t="s">
        <v>1</v>
      </c>
      <c r="N350" s="157" t="s">
        <v>40</v>
      </c>
      <c r="O350" s="58"/>
      <c r="P350" s="158">
        <f>O350*H350</f>
        <v>0</v>
      </c>
      <c r="Q350" s="158">
        <v>0</v>
      </c>
      <c r="R350" s="158">
        <f>Q350*H350</f>
        <v>0</v>
      </c>
      <c r="S350" s="158">
        <v>0</v>
      </c>
      <c r="T350" s="159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0" t="s">
        <v>140</v>
      </c>
      <c r="AT350" s="160" t="s">
        <v>136</v>
      </c>
      <c r="AU350" s="160" t="s">
        <v>83</v>
      </c>
      <c r="AY350" s="17" t="s">
        <v>133</v>
      </c>
      <c r="BE350" s="161">
        <f>IF(N350="základní",J350,0)</f>
        <v>0</v>
      </c>
      <c r="BF350" s="161">
        <f>IF(N350="snížená",J350,0)</f>
        <v>0</v>
      </c>
      <c r="BG350" s="161">
        <f>IF(N350="zákl. přenesená",J350,0)</f>
        <v>0</v>
      </c>
      <c r="BH350" s="161">
        <f>IF(N350="sníž. přenesená",J350,0)</f>
        <v>0</v>
      </c>
      <c r="BI350" s="161">
        <f>IF(N350="nulová",J350,0)</f>
        <v>0</v>
      </c>
      <c r="BJ350" s="17" t="s">
        <v>81</v>
      </c>
      <c r="BK350" s="161">
        <f>ROUND(I350*H350,2)</f>
        <v>0</v>
      </c>
      <c r="BL350" s="17" t="s">
        <v>140</v>
      </c>
      <c r="BM350" s="160" t="s">
        <v>909</v>
      </c>
    </row>
    <row r="351" spans="1:65" s="2" customFormat="1" ht="19.5">
      <c r="A351" s="32"/>
      <c r="B351" s="33"/>
      <c r="C351" s="32"/>
      <c r="D351" s="162" t="s">
        <v>142</v>
      </c>
      <c r="E351" s="32"/>
      <c r="F351" s="163" t="s">
        <v>908</v>
      </c>
      <c r="G351" s="32"/>
      <c r="H351" s="32"/>
      <c r="I351" s="164"/>
      <c r="J351" s="32"/>
      <c r="K351" s="32"/>
      <c r="L351" s="33"/>
      <c r="M351" s="165"/>
      <c r="N351" s="166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142</v>
      </c>
      <c r="AU351" s="17" t="s">
        <v>83</v>
      </c>
    </row>
    <row r="352" spans="1:65" s="2" customFormat="1" ht="16.5" customHeight="1">
      <c r="A352" s="32"/>
      <c r="B352" s="148"/>
      <c r="C352" s="149" t="s">
        <v>910</v>
      </c>
      <c r="D352" s="149" t="s">
        <v>136</v>
      </c>
      <c r="E352" s="150" t="s">
        <v>911</v>
      </c>
      <c r="F352" s="151" t="s">
        <v>912</v>
      </c>
      <c r="G352" s="152" t="s">
        <v>290</v>
      </c>
      <c r="H352" s="153">
        <v>4</v>
      </c>
      <c r="I352" s="154"/>
      <c r="J352" s="155">
        <f>ROUND(I352*H352,2)</f>
        <v>0</v>
      </c>
      <c r="K352" s="151" t="s">
        <v>1</v>
      </c>
      <c r="L352" s="33"/>
      <c r="M352" s="156" t="s">
        <v>1</v>
      </c>
      <c r="N352" s="157" t="s">
        <v>40</v>
      </c>
      <c r="O352" s="58"/>
      <c r="P352" s="158">
        <f>O352*H352</f>
        <v>0</v>
      </c>
      <c r="Q352" s="158">
        <v>0</v>
      </c>
      <c r="R352" s="158">
        <f>Q352*H352</f>
        <v>0</v>
      </c>
      <c r="S352" s="158">
        <v>0</v>
      </c>
      <c r="T352" s="15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60" t="s">
        <v>140</v>
      </c>
      <c r="AT352" s="160" t="s">
        <v>136</v>
      </c>
      <c r="AU352" s="160" t="s">
        <v>83</v>
      </c>
      <c r="AY352" s="17" t="s">
        <v>133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7" t="s">
        <v>81</v>
      </c>
      <c r="BK352" s="161">
        <f>ROUND(I352*H352,2)</f>
        <v>0</v>
      </c>
      <c r="BL352" s="17" t="s">
        <v>140</v>
      </c>
      <c r="BM352" s="160" t="s">
        <v>913</v>
      </c>
    </row>
    <row r="353" spans="1:65" s="2" customFormat="1">
      <c r="A353" s="32"/>
      <c r="B353" s="33"/>
      <c r="C353" s="32"/>
      <c r="D353" s="162" t="s">
        <v>142</v>
      </c>
      <c r="E353" s="32"/>
      <c r="F353" s="163" t="s">
        <v>912</v>
      </c>
      <c r="G353" s="32"/>
      <c r="H353" s="32"/>
      <c r="I353" s="164"/>
      <c r="J353" s="32"/>
      <c r="K353" s="32"/>
      <c r="L353" s="33"/>
      <c r="M353" s="165"/>
      <c r="N353" s="166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142</v>
      </c>
      <c r="AU353" s="17" t="s">
        <v>83</v>
      </c>
    </row>
    <row r="354" spans="1:65" s="2" customFormat="1" ht="16.5" customHeight="1">
      <c r="A354" s="32"/>
      <c r="B354" s="148"/>
      <c r="C354" s="149" t="s">
        <v>729</v>
      </c>
      <c r="D354" s="149" t="s">
        <v>136</v>
      </c>
      <c r="E354" s="150" t="s">
        <v>914</v>
      </c>
      <c r="F354" s="151" t="s">
        <v>915</v>
      </c>
      <c r="G354" s="152" t="s">
        <v>290</v>
      </c>
      <c r="H354" s="153">
        <v>40</v>
      </c>
      <c r="I354" s="154"/>
      <c r="J354" s="155">
        <f>ROUND(I354*H354,2)</f>
        <v>0</v>
      </c>
      <c r="K354" s="151" t="s">
        <v>1</v>
      </c>
      <c r="L354" s="33"/>
      <c r="M354" s="156" t="s">
        <v>1</v>
      </c>
      <c r="N354" s="157" t="s">
        <v>40</v>
      </c>
      <c r="O354" s="58"/>
      <c r="P354" s="158">
        <f>O354*H354</f>
        <v>0</v>
      </c>
      <c r="Q354" s="158">
        <v>0</v>
      </c>
      <c r="R354" s="158">
        <f>Q354*H354</f>
        <v>0</v>
      </c>
      <c r="S354" s="158">
        <v>0</v>
      </c>
      <c r="T354" s="15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0" t="s">
        <v>140</v>
      </c>
      <c r="AT354" s="160" t="s">
        <v>136</v>
      </c>
      <c r="AU354" s="160" t="s">
        <v>83</v>
      </c>
      <c r="AY354" s="17" t="s">
        <v>133</v>
      </c>
      <c r="BE354" s="161">
        <f>IF(N354="základní",J354,0)</f>
        <v>0</v>
      </c>
      <c r="BF354" s="161">
        <f>IF(N354="snížená",J354,0)</f>
        <v>0</v>
      </c>
      <c r="BG354" s="161">
        <f>IF(N354="zákl. přenesená",J354,0)</f>
        <v>0</v>
      </c>
      <c r="BH354" s="161">
        <f>IF(N354="sníž. přenesená",J354,0)</f>
        <v>0</v>
      </c>
      <c r="BI354" s="161">
        <f>IF(N354="nulová",J354,0)</f>
        <v>0</v>
      </c>
      <c r="BJ354" s="17" t="s">
        <v>81</v>
      </c>
      <c r="BK354" s="161">
        <f>ROUND(I354*H354,2)</f>
        <v>0</v>
      </c>
      <c r="BL354" s="17" t="s">
        <v>140</v>
      </c>
      <c r="BM354" s="160" t="s">
        <v>916</v>
      </c>
    </row>
    <row r="355" spans="1:65" s="2" customFormat="1">
      <c r="A355" s="32"/>
      <c r="B355" s="33"/>
      <c r="C355" s="32"/>
      <c r="D355" s="162" t="s">
        <v>142</v>
      </c>
      <c r="E355" s="32"/>
      <c r="F355" s="163" t="s">
        <v>915</v>
      </c>
      <c r="G355" s="32"/>
      <c r="H355" s="32"/>
      <c r="I355" s="164"/>
      <c r="J355" s="32"/>
      <c r="K355" s="32"/>
      <c r="L355" s="33"/>
      <c r="M355" s="165"/>
      <c r="N355" s="166"/>
      <c r="O355" s="58"/>
      <c r="P355" s="58"/>
      <c r="Q355" s="58"/>
      <c r="R355" s="58"/>
      <c r="S355" s="58"/>
      <c r="T355" s="59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7" t="s">
        <v>142</v>
      </c>
      <c r="AU355" s="17" t="s">
        <v>83</v>
      </c>
    </row>
    <row r="356" spans="1:65" s="2" customFormat="1" ht="16.5" customHeight="1">
      <c r="A356" s="32"/>
      <c r="B356" s="148"/>
      <c r="C356" s="149" t="s">
        <v>917</v>
      </c>
      <c r="D356" s="149" t="s">
        <v>136</v>
      </c>
      <c r="E356" s="150" t="s">
        <v>918</v>
      </c>
      <c r="F356" s="151" t="s">
        <v>919</v>
      </c>
      <c r="G356" s="152" t="s">
        <v>290</v>
      </c>
      <c r="H356" s="153">
        <v>37</v>
      </c>
      <c r="I356" s="154"/>
      <c r="J356" s="155">
        <f>ROUND(I356*H356,2)</f>
        <v>0</v>
      </c>
      <c r="K356" s="151" t="s">
        <v>1</v>
      </c>
      <c r="L356" s="33"/>
      <c r="M356" s="156" t="s">
        <v>1</v>
      </c>
      <c r="N356" s="157" t="s">
        <v>40</v>
      </c>
      <c r="O356" s="58"/>
      <c r="P356" s="158">
        <f>O356*H356</f>
        <v>0</v>
      </c>
      <c r="Q356" s="158">
        <v>0</v>
      </c>
      <c r="R356" s="158">
        <f>Q356*H356</f>
        <v>0</v>
      </c>
      <c r="S356" s="158">
        <v>0</v>
      </c>
      <c r="T356" s="15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0" t="s">
        <v>140</v>
      </c>
      <c r="AT356" s="160" t="s">
        <v>136</v>
      </c>
      <c r="AU356" s="160" t="s">
        <v>83</v>
      </c>
      <c r="AY356" s="17" t="s">
        <v>133</v>
      </c>
      <c r="BE356" s="161">
        <f>IF(N356="základní",J356,0)</f>
        <v>0</v>
      </c>
      <c r="BF356" s="161">
        <f>IF(N356="snížená",J356,0)</f>
        <v>0</v>
      </c>
      <c r="BG356" s="161">
        <f>IF(N356="zákl. přenesená",J356,0)</f>
        <v>0</v>
      </c>
      <c r="BH356" s="161">
        <f>IF(N356="sníž. přenesená",J356,0)</f>
        <v>0</v>
      </c>
      <c r="BI356" s="161">
        <f>IF(N356="nulová",J356,0)</f>
        <v>0</v>
      </c>
      <c r="BJ356" s="17" t="s">
        <v>81</v>
      </c>
      <c r="BK356" s="161">
        <f>ROUND(I356*H356,2)</f>
        <v>0</v>
      </c>
      <c r="BL356" s="17" t="s">
        <v>140</v>
      </c>
      <c r="BM356" s="160" t="s">
        <v>920</v>
      </c>
    </row>
    <row r="357" spans="1:65" s="2" customFormat="1">
      <c r="A357" s="32"/>
      <c r="B357" s="33"/>
      <c r="C357" s="32"/>
      <c r="D357" s="162" t="s">
        <v>142</v>
      </c>
      <c r="E357" s="32"/>
      <c r="F357" s="163" t="s">
        <v>919</v>
      </c>
      <c r="G357" s="32"/>
      <c r="H357" s="32"/>
      <c r="I357" s="164"/>
      <c r="J357" s="32"/>
      <c r="K357" s="32"/>
      <c r="L357" s="33"/>
      <c r="M357" s="165"/>
      <c r="N357" s="166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142</v>
      </c>
      <c r="AU357" s="17" t="s">
        <v>83</v>
      </c>
    </row>
    <row r="358" spans="1:65" s="2" customFormat="1" ht="16.5" customHeight="1">
      <c r="A358" s="32"/>
      <c r="B358" s="148"/>
      <c r="C358" s="149" t="s">
        <v>732</v>
      </c>
      <c r="D358" s="149" t="s">
        <v>136</v>
      </c>
      <c r="E358" s="150" t="s">
        <v>921</v>
      </c>
      <c r="F358" s="151" t="s">
        <v>922</v>
      </c>
      <c r="G358" s="152" t="s">
        <v>290</v>
      </c>
      <c r="H358" s="153">
        <v>3</v>
      </c>
      <c r="I358" s="154"/>
      <c r="J358" s="155">
        <f>ROUND(I358*H358,2)</f>
        <v>0</v>
      </c>
      <c r="K358" s="151" t="s">
        <v>1</v>
      </c>
      <c r="L358" s="33"/>
      <c r="M358" s="156" t="s">
        <v>1</v>
      </c>
      <c r="N358" s="157" t="s">
        <v>40</v>
      </c>
      <c r="O358" s="58"/>
      <c r="P358" s="158">
        <f>O358*H358</f>
        <v>0</v>
      </c>
      <c r="Q358" s="158">
        <v>0</v>
      </c>
      <c r="R358" s="158">
        <f>Q358*H358</f>
        <v>0</v>
      </c>
      <c r="S358" s="158">
        <v>0</v>
      </c>
      <c r="T358" s="15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60" t="s">
        <v>140</v>
      </c>
      <c r="AT358" s="160" t="s">
        <v>136</v>
      </c>
      <c r="AU358" s="160" t="s">
        <v>83</v>
      </c>
      <c r="AY358" s="17" t="s">
        <v>133</v>
      </c>
      <c r="BE358" s="161">
        <f>IF(N358="základní",J358,0)</f>
        <v>0</v>
      </c>
      <c r="BF358" s="161">
        <f>IF(N358="snížená",J358,0)</f>
        <v>0</v>
      </c>
      <c r="BG358" s="161">
        <f>IF(N358="zákl. přenesená",J358,0)</f>
        <v>0</v>
      </c>
      <c r="BH358" s="161">
        <f>IF(N358="sníž. přenesená",J358,0)</f>
        <v>0</v>
      </c>
      <c r="BI358" s="161">
        <f>IF(N358="nulová",J358,0)</f>
        <v>0</v>
      </c>
      <c r="BJ358" s="17" t="s">
        <v>81</v>
      </c>
      <c r="BK358" s="161">
        <f>ROUND(I358*H358,2)</f>
        <v>0</v>
      </c>
      <c r="BL358" s="17" t="s">
        <v>140</v>
      </c>
      <c r="BM358" s="160" t="s">
        <v>923</v>
      </c>
    </row>
    <row r="359" spans="1:65" s="2" customFormat="1">
      <c r="A359" s="32"/>
      <c r="B359" s="33"/>
      <c r="C359" s="32"/>
      <c r="D359" s="162" t="s">
        <v>142</v>
      </c>
      <c r="E359" s="32"/>
      <c r="F359" s="163" t="s">
        <v>922</v>
      </c>
      <c r="G359" s="32"/>
      <c r="H359" s="32"/>
      <c r="I359" s="164"/>
      <c r="J359" s="32"/>
      <c r="K359" s="32"/>
      <c r="L359" s="33"/>
      <c r="M359" s="165"/>
      <c r="N359" s="166"/>
      <c r="O359" s="58"/>
      <c r="P359" s="58"/>
      <c r="Q359" s="58"/>
      <c r="R359" s="58"/>
      <c r="S359" s="58"/>
      <c r="T359" s="59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7" t="s">
        <v>142</v>
      </c>
      <c r="AU359" s="17" t="s">
        <v>83</v>
      </c>
    </row>
    <row r="360" spans="1:65" s="2" customFormat="1" ht="16.5" customHeight="1">
      <c r="A360" s="32"/>
      <c r="B360" s="148"/>
      <c r="C360" s="149" t="s">
        <v>924</v>
      </c>
      <c r="D360" s="149" t="s">
        <v>136</v>
      </c>
      <c r="E360" s="150" t="s">
        <v>925</v>
      </c>
      <c r="F360" s="151" t="s">
        <v>926</v>
      </c>
      <c r="G360" s="152" t="s">
        <v>290</v>
      </c>
      <c r="H360" s="153">
        <v>32</v>
      </c>
      <c r="I360" s="154"/>
      <c r="J360" s="155">
        <f>ROUND(I360*H360,2)</f>
        <v>0</v>
      </c>
      <c r="K360" s="151" t="s">
        <v>1</v>
      </c>
      <c r="L360" s="33"/>
      <c r="M360" s="156" t="s">
        <v>1</v>
      </c>
      <c r="N360" s="157" t="s">
        <v>40</v>
      </c>
      <c r="O360" s="58"/>
      <c r="P360" s="158">
        <f>O360*H360</f>
        <v>0</v>
      </c>
      <c r="Q360" s="158">
        <v>0</v>
      </c>
      <c r="R360" s="158">
        <f>Q360*H360</f>
        <v>0</v>
      </c>
      <c r="S360" s="158">
        <v>0</v>
      </c>
      <c r="T360" s="15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0" t="s">
        <v>140</v>
      </c>
      <c r="AT360" s="160" t="s">
        <v>136</v>
      </c>
      <c r="AU360" s="160" t="s">
        <v>83</v>
      </c>
      <c r="AY360" s="17" t="s">
        <v>133</v>
      </c>
      <c r="BE360" s="161">
        <f>IF(N360="základní",J360,0)</f>
        <v>0</v>
      </c>
      <c r="BF360" s="161">
        <f>IF(N360="snížená",J360,0)</f>
        <v>0</v>
      </c>
      <c r="BG360" s="161">
        <f>IF(N360="zákl. přenesená",J360,0)</f>
        <v>0</v>
      </c>
      <c r="BH360" s="161">
        <f>IF(N360="sníž. přenesená",J360,0)</f>
        <v>0</v>
      </c>
      <c r="BI360" s="161">
        <f>IF(N360="nulová",J360,0)</f>
        <v>0</v>
      </c>
      <c r="BJ360" s="17" t="s">
        <v>81</v>
      </c>
      <c r="BK360" s="161">
        <f>ROUND(I360*H360,2)</f>
        <v>0</v>
      </c>
      <c r="BL360" s="17" t="s">
        <v>140</v>
      </c>
      <c r="BM360" s="160" t="s">
        <v>927</v>
      </c>
    </row>
    <row r="361" spans="1:65" s="2" customFormat="1">
      <c r="A361" s="32"/>
      <c r="B361" s="33"/>
      <c r="C361" s="32"/>
      <c r="D361" s="162" t="s">
        <v>142</v>
      </c>
      <c r="E361" s="32"/>
      <c r="F361" s="163" t="s">
        <v>926</v>
      </c>
      <c r="G361" s="32"/>
      <c r="H361" s="32"/>
      <c r="I361" s="164"/>
      <c r="J361" s="32"/>
      <c r="K361" s="32"/>
      <c r="L361" s="33"/>
      <c r="M361" s="165"/>
      <c r="N361" s="166"/>
      <c r="O361" s="58"/>
      <c r="P361" s="58"/>
      <c r="Q361" s="58"/>
      <c r="R361" s="58"/>
      <c r="S361" s="58"/>
      <c r="T361" s="59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7" t="s">
        <v>142</v>
      </c>
      <c r="AU361" s="17" t="s">
        <v>83</v>
      </c>
    </row>
    <row r="362" spans="1:65" s="2" customFormat="1" ht="16.5" customHeight="1">
      <c r="A362" s="32"/>
      <c r="B362" s="148"/>
      <c r="C362" s="149" t="s">
        <v>736</v>
      </c>
      <c r="D362" s="149" t="s">
        <v>136</v>
      </c>
      <c r="E362" s="150" t="s">
        <v>928</v>
      </c>
      <c r="F362" s="151" t="s">
        <v>929</v>
      </c>
      <c r="G362" s="152" t="s">
        <v>290</v>
      </c>
      <c r="H362" s="153">
        <v>8</v>
      </c>
      <c r="I362" s="154"/>
      <c r="J362" s="155">
        <f>ROUND(I362*H362,2)</f>
        <v>0</v>
      </c>
      <c r="K362" s="151" t="s">
        <v>1</v>
      </c>
      <c r="L362" s="33"/>
      <c r="M362" s="156" t="s">
        <v>1</v>
      </c>
      <c r="N362" s="157" t="s">
        <v>40</v>
      </c>
      <c r="O362" s="58"/>
      <c r="P362" s="158">
        <f>O362*H362</f>
        <v>0</v>
      </c>
      <c r="Q362" s="158">
        <v>0</v>
      </c>
      <c r="R362" s="158">
        <f>Q362*H362</f>
        <v>0</v>
      </c>
      <c r="S362" s="158">
        <v>0</v>
      </c>
      <c r="T362" s="15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60" t="s">
        <v>140</v>
      </c>
      <c r="AT362" s="160" t="s">
        <v>136</v>
      </c>
      <c r="AU362" s="160" t="s">
        <v>83</v>
      </c>
      <c r="AY362" s="17" t="s">
        <v>133</v>
      </c>
      <c r="BE362" s="161">
        <f>IF(N362="základní",J362,0)</f>
        <v>0</v>
      </c>
      <c r="BF362" s="161">
        <f>IF(N362="snížená",J362,0)</f>
        <v>0</v>
      </c>
      <c r="BG362" s="161">
        <f>IF(N362="zákl. přenesená",J362,0)</f>
        <v>0</v>
      </c>
      <c r="BH362" s="161">
        <f>IF(N362="sníž. přenesená",J362,0)</f>
        <v>0</v>
      </c>
      <c r="BI362" s="161">
        <f>IF(N362="nulová",J362,0)</f>
        <v>0</v>
      </c>
      <c r="BJ362" s="17" t="s">
        <v>81</v>
      </c>
      <c r="BK362" s="161">
        <f>ROUND(I362*H362,2)</f>
        <v>0</v>
      </c>
      <c r="BL362" s="17" t="s">
        <v>140</v>
      </c>
      <c r="BM362" s="160" t="s">
        <v>930</v>
      </c>
    </row>
    <row r="363" spans="1:65" s="2" customFormat="1">
      <c r="A363" s="32"/>
      <c r="B363" s="33"/>
      <c r="C363" s="32"/>
      <c r="D363" s="162" t="s">
        <v>142</v>
      </c>
      <c r="E363" s="32"/>
      <c r="F363" s="163" t="s">
        <v>929</v>
      </c>
      <c r="G363" s="32"/>
      <c r="H363" s="32"/>
      <c r="I363" s="164"/>
      <c r="J363" s="32"/>
      <c r="K363" s="32"/>
      <c r="L363" s="33"/>
      <c r="M363" s="165"/>
      <c r="N363" s="166"/>
      <c r="O363" s="58"/>
      <c r="P363" s="58"/>
      <c r="Q363" s="58"/>
      <c r="R363" s="58"/>
      <c r="S363" s="58"/>
      <c r="T363" s="59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7" t="s">
        <v>142</v>
      </c>
      <c r="AU363" s="17" t="s">
        <v>83</v>
      </c>
    </row>
    <row r="364" spans="1:65" s="2" customFormat="1" ht="16.5" customHeight="1">
      <c r="A364" s="32"/>
      <c r="B364" s="148"/>
      <c r="C364" s="149" t="s">
        <v>931</v>
      </c>
      <c r="D364" s="149" t="s">
        <v>136</v>
      </c>
      <c r="E364" s="150" t="s">
        <v>932</v>
      </c>
      <c r="F364" s="151" t="s">
        <v>933</v>
      </c>
      <c r="G364" s="152" t="s">
        <v>290</v>
      </c>
      <c r="H364" s="153">
        <v>1</v>
      </c>
      <c r="I364" s="154"/>
      <c r="J364" s="155">
        <f>ROUND(I364*H364,2)</f>
        <v>0</v>
      </c>
      <c r="K364" s="151" t="s">
        <v>1</v>
      </c>
      <c r="L364" s="33"/>
      <c r="M364" s="156" t="s">
        <v>1</v>
      </c>
      <c r="N364" s="157" t="s">
        <v>40</v>
      </c>
      <c r="O364" s="58"/>
      <c r="P364" s="158">
        <f>O364*H364</f>
        <v>0</v>
      </c>
      <c r="Q364" s="158">
        <v>0</v>
      </c>
      <c r="R364" s="158">
        <f>Q364*H364</f>
        <v>0</v>
      </c>
      <c r="S364" s="158">
        <v>0</v>
      </c>
      <c r="T364" s="15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60" t="s">
        <v>140</v>
      </c>
      <c r="AT364" s="160" t="s">
        <v>136</v>
      </c>
      <c r="AU364" s="160" t="s">
        <v>83</v>
      </c>
      <c r="AY364" s="17" t="s">
        <v>133</v>
      </c>
      <c r="BE364" s="161">
        <f>IF(N364="základní",J364,0)</f>
        <v>0</v>
      </c>
      <c r="BF364" s="161">
        <f>IF(N364="snížená",J364,0)</f>
        <v>0</v>
      </c>
      <c r="BG364" s="161">
        <f>IF(N364="zákl. přenesená",J364,0)</f>
        <v>0</v>
      </c>
      <c r="BH364" s="161">
        <f>IF(N364="sníž. přenesená",J364,0)</f>
        <v>0</v>
      </c>
      <c r="BI364" s="161">
        <f>IF(N364="nulová",J364,0)</f>
        <v>0</v>
      </c>
      <c r="BJ364" s="17" t="s">
        <v>81</v>
      </c>
      <c r="BK364" s="161">
        <f>ROUND(I364*H364,2)</f>
        <v>0</v>
      </c>
      <c r="BL364" s="17" t="s">
        <v>140</v>
      </c>
      <c r="BM364" s="160" t="s">
        <v>934</v>
      </c>
    </row>
    <row r="365" spans="1:65" s="2" customFormat="1">
      <c r="A365" s="32"/>
      <c r="B365" s="33"/>
      <c r="C365" s="32"/>
      <c r="D365" s="162" t="s">
        <v>142</v>
      </c>
      <c r="E365" s="32"/>
      <c r="F365" s="163" t="s">
        <v>933</v>
      </c>
      <c r="G365" s="32"/>
      <c r="H365" s="32"/>
      <c r="I365" s="164"/>
      <c r="J365" s="32"/>
      <c r="K365" s="32"/>
      <c r="L365" s="33"/>
      <c r="M365" s="165"/>
      <c r="N365" s="166"/>
      <c r="O365" s="58"/>
      <c r="P365" s="58"/>
      <c r="Q365" s="58"/>
      <c r="R365" s="58"/>
      <c r="S365" s="58"/>
      <c r="T365" s="59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7" t="s">
        <v>142</v>
      </c>
      <c r="AU365" s="17" t="s">
        <v>83</v>
      </c>
    </row>
    <row r="366" spans="1:65" s="2" customFormat="1" ht="21.75" customHeight="1">
      <c r="A366" s="32"/>
      <c r="B366" s="148"/>
      <c r="C366" s="149" t="s">
        <v>739</v>
      </c>
      <c r="D366" s="149" t="s">
        <v>136</v>
      </c>
      <c r="E366" s="150" t="s">
        <v>935</v>
      </c>
      <c r="F366" s="151" t="s">
        <v>936</v>
      </c>
      <c r="G366" s="152" t="s">
        <v>290</v>
      </c>
      <c r="H366" s="153">
        <v>8</v>
      </c>
      <c r="I366" s="154"/>
      <c r="J366" s="155">
        <f>ROUND(I366*H366,2)</f>
        <v>0</v>
      </c>
      <c r="K366" s="151" t="s">
        <v>1</v>
      </c>
      <c r="L366" s="33"/>
      <c r="M366" s="156" t="s">
        <v>1</v>
      </c>
      <c r="N366" s="157" t="s">
        <v>40</v>
      </c>
      <c r="O366" s="58"/>
      <c r="P366" s="158">
        <f>O366*H366</f>
        <v>0</v>
      </c>
      <c r="Q366" s="158">
        <v>0</v>
      </c>
      <c r="R366" s="158">
        <f>Q366*H366</f>
        <v>0</v>
      </c>
      <c r="S366" s="158">
        <v>0</v>
      </c>
      <c r="T366" s="15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0" t="s">
        <v>140</v>
      </c>
      <c r="AT366" s="160" t="s">
        <v>136</v>
      </c>
      <c r="AU366" s="160" t="s">
        <v>83</v>
      </c>
      <c r="AY366" s="17" t="s">
        <v>133</v>
      </c>
      <c r="BE366" s="161">
        <f>IF(N366="základní",J366,0)</f>
        <v>0</v>
      </c>
      <c r="BF366" s="161">
        <f>IF(N366="snížená",J366,0)</f>
        <v>0</v>
      </c>
      <c r="BG366" s="161">
        <f>IF(N366="zákl. přenesená",J366,0)</f>
        <v>0</v>
      </c>
      <c r="BH366" s="161">
        <f>IF(N366="sníž. přenesená",J366,0)</f>
        <v>0</v>
      </c>
      <c r="BI366" s="161">
        <f>IF(N366="nulová",J366,0)</f>
        <v>0</v>
      </c>
      <c r="BJ366" s="17" t="s">
        <v>81</v>
      </c>
      <c r="BK366" s="161">
        <f>ROUND(I366*H366,2)</f>
        <v>0</v>
      </c>
      <c r="BL366" s="17" t="s">
        <v>140</v>
      </c>
      <c r="BM366" s="160" t="s">
        <v>937</v>
      </c>
    </row>
    <row r="367" spans="1:65" s="2" customFormat="1">
      <c r="A367" s="32"/>
      <c r="B367" s="33"/>
      <c r="C367" s="32"/>
      <c r="D367" s="162" t="s">
        <v>142</v>
      </c>
      <c r="E367" s="32"/>
      <c r="F367" s="163" t="s">
        <v>936</v>
      </c>
      <c r="G367" s="32"/>
      <c r="H367" s="32"/>
      <c r="I367" s="164"/>
      <c r="J367" s="32"/>
      <c r="K367" s="32"/>
      <c r="L367" s="33"/>
      <c r="M367" s="165"/>
      <c r="N367" s="166"/>
      <c r="O367" s="58"/>
      <c r="P367" s="58"/>
      <c r="Q367" s="58"/>
      <c r="R367" s="58"/>
      <c r="S367" s="58"/>
      <c r="T367" s="59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7" t="s">
        <v>142</v>
      </c>
      <c r="AU367" s="17" t="s">
        <v>83</v>
      </c>
    </row>
    <row r="368" spans="1:65" s="2" customFormat="1" ht="16.5" customHeight="1">
      <c r="A368" s="32"/>
      <c r="B368" s="148"/>
      <c r="C368" s="149" t="s">
        <v>938</v>
      </c>
      <c r="D368" s="149" t="s">
        <v>136</v>
      </c>
      <c r="E368" s="150" t="s">
        <v>939</v>
      </c>
      <c r="F368" s="151" t="s">
        <v>940</v>
      </c>
      <c r="G368" s="152" t="s">
        <v>290</v>
      </c>
      <c r="H368" s="153">
        <v>1</v>
      </c>
      <c r="I368" s="154"/>
      <c r="J368" s="155">
        <f>ROUND(I368*H368,2)</f>
        <v>0</v>
      </c>
      <c r="K368" s="151" t="s">
        <v>1</v>
      </c>
      <c r="L368" s="33"/>
      <c r="M368" s="156" t="s">
        <v>1</v>
      </c>
      <c r="N368" s="157" t="s">
        <v>40</v>
      </c>
      <c r="O368" s="58"/>
      <c r="P368" s="158">
        <f>O368*H368</f>
        <v>0</v>
      </c>
      <c r="Q368" s="158">
        <v>0</v>
      </c>
      <c r="R368" s="158">
        <f>Q368*H368</f>
        <v>0</v>
      </c>
      <c r="S368" s="158">
        <v>0</v>
      </c>
      <c r="T368" s="15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60" t="s">
        <v>140</v>
      </c>
      <c r="AT368" s="160" t="s">
        <v>136</v>
      </c>
      <c r="AU368" s="160" t="s">
        <v>83</v>
      </c>
      <c r="AY368" s="17" t="s">
        <v>133</v>
      </c>
      <c r="BE368" s="161">
        <f>IF(N368="základní",J368,0)</f>
        <v>0</v>
      </c>
      <c r="BF368" s="161">
        <f>IF(N368="snížená",J368,0)</f>
        <v>0</v>
      </c>
      <c r="BG368" s="161">
        <f>IF(N368="zákl. přenesená",J368,0)</f>
        <v>0</v>
      </c>
      <c r="BH368" s="161">
        <f>IF(N368="sníž. přenesená",J368,0)</f>
        <v>0</v>
      </c>
      <c r="BI368" s="161">
        <f>IF(N368="nulová",J368,0)</f>
        <v>0</v>
      </c>
      <c r="BJ368" s="17" t="s">
        <v>81</v>
      </c>
      <c r="BK368" s="161">
        <f>ROUND(I368*H368,2)</f>
        <v>0</v>
      </c>
      <c r="BL368" s="17" t="s">
        <v>140</v>
      </c>
      <c r="BM368" s="160" t="s">
        <v>941</v>
      </c>
    </row>
    <row r="369" spans="1:65" s="2" customFormat="1">
      <c r="A369" s="32"/>
      <c r="B369" s="33"/>
      <c r="C369" s="32"/>
      <c r="D369" s="162" t="s">
        <v>142</v>
      </c>
      <c r="E369" s="32"/>
      <c r="F369" s="163" t="s">
        <v>940</v>
      </c>
      <c r="G369" s="32"/>
      <c r="H369" s="32"/>
      <c r="I369" s="164"/>
      <c r="J369" s="32"/>
      <c r="K369" s="32"/>
      <c r="L369" s="33"/>
      <c r="M369" s="165"/>
      <c r="N369" s="166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142</v>
      </c>
      <c r="AU369" s="17" t="s">
        <v>83</v>
      </c>
    </row>
    <row r="370" spans="1:65" s="2" customFormat="1" ht="16.5" customHeight="1">
      <c r="A370" s="32"/>
      <c r="B370" s="148"/>
      <c r="C370" s="149" t="s">
        <v>742</v>
      </c>
      <c r="D370" s="149" t="s">
        <v>136</v>
      </c>
      <c r="E370" s="150" t="s">
        <v>942</v>
      </c>
      <c r="F370" s="151" t="s">
        <v>943</v>
      </c>
      <c r="G370" s="152" t="s">
        <v>290</v>
      </c>
      <c r="H370" s="153">
        <v>94</v>
      </c>
      <c r="I370" s="154"/>
      <c r="J370" s="155">
        <f>ROUND(I370*H370,2)</f>
        <v>0</v>
      </c>
      <c r="K370" s="151" t="s">
        <v>1</v>
      </c>
      <c r="L370" s="33"/>
      <c r="M370" s="156" t="s">
        <v>1</v>
      </c>
      <c r="N370" s="157" t="s">
        <v>40</v>
      </c>
      <c r="O370" s="58"/>
      <c r="P370" s="158">
        <f>O370*H370</f>
        <v>0</v>
      </c>
      <c r="Q370" s="158">
        <v>0</v>
      </c>
      <c r="R370" s="158">
        <f>Q370*H370</f>
        <v>0</v>
      </c>
      <c r="S370" s="158">
        <v>0</v>
      </c>
      <c r="T370" s="15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60" t="s">
        <v>140</v>
      </c>
      <c r="AT370" s="160" t="s">
        <v>136</v>
      </c>
      <c r="AU370" s="160" t="s">
        <v>83</v>
      </c>
      <c r="AY370" s="17" t="s">
        <v>133</v>
      </c>
      <c r="BE370" s="161">
        <f>IF(N370="základní",J370,0)</f>
        <v>0</v>
      </c>
      <c r="BF370" s="161">
        <f>IF(N370="snížená",J370,0)</f>
        <v>0</v>
      </c>
      <c r="BG370" s="161">
        <f>IF(N370="zákl. přenesená",J370,0)</f>
        <v>0</v>
      </c>
      <c r="BH370" s="161">
        <f>IF(N370="sníž. přenesená",J370,0)</f>
        <v>0</v>
      </c>
      <c r="BI370" s="161">
        <f>IF(N370="nulová",J370,0)</f>
        <v>0</v>
      </c>
      <c r="BJ370" s="17" t="s">
        <v>81</v>
      </c>
      <c r="BK370" s="161">
        <f>ROUND(I370*H370,2)</f>
        <v>0</v>
      </c>
      <c r="BL370" s="17" t="s">
        <v>140</v>
      </c>
      <c r="BM370" s="160" t="s">
        <v>944</v>
      </c>
    </row>
    <row r="371" spans="1:65" s="2" customFormat="1">
      <c r="A371" s="32"/>
      <c r="B371" s="33"/>
      <c r="C371" s="32"/>
      <c r="D371" s="162" t="s">
        <v>142</v>
      </c>
      <c r="E371" s="32"/>
      <c r="F371" s="163" t="s">
        <v>943</v>
      </c>
      <c r="G371" s="32"/>
      <c r="H371" s="32"/>
      <c r="I371" s="164"/>
      <c r="J371" s="32"/>
      <c r="K371" s="32"/>
      <c r="L371" s="33"/>
      <c r="M371" s="165"/>
      <c r="N371" s="166"/>
      <c r="O371" s="58"/>
      <c r="P371" s="58"/>
      <c r="Q371" s="58"/>
      <c r="R371" s="58"/>
      <c r="S371" s="58"/>
      <c r="T371" s="59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7" t="s">
        <v>142</v>
      </c>
      <c r="AU371" s="17" t="s">
        <v>83</v>
      </c>
    </row>
    <row r="372" spans="1:65" s="2" customFormat="1" ht="16.5" customHeight="1">
      <c r="A372" s="32"/>
      <c r="B372" s="148"/>
      <c r="C372" s="149" t="s">
        <v>945</v>
      </c>
      <c r="D372" s="149" t="s">
        <v>136</v>
      </c>
      <c r="E372" s="150" t="s">
        <v>946</v>
      </c>
      <c r="F372" s="151" t="s">
        <v>947</v>
      </c>
      <c r="G372" s="152" t="s">
        <v>290</v>
      </c>
      <c r="H372" s="153">
        <v>7</v>
      </c>
      <c r="I372" s="154"/>
      <c r="J372" s="155">
        <f>ROUND(I372*H372,2)</f>
        <v>0</v>
      </c>
      <c r="K372" s="151" t="s">
        <v>1</v>
      </c>
      <c r="L372" s="33"/>
      <c r="M372" s="156" t="s">
        <v>1</v>
      </c>
      <c r="N372" s="157" t="s">
        <v>40</v>
      </c>
      <c r="O372" s="58"/>
      <c r="P372" s="158">
        <f>O372*H372</f>
        <v>0</v>
      </c>
      <c r="Q372" s="158">
        <v>0</v>
      </c>
      <c r="R372" s="158">
        <f>Q372*H372</f>
        <v>0</v>
      </c>
      <c r="S372" s="158">
        <v>0</v>
      </c>
      <c r="T372" s="15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60" t="s">
        <v>140</v>
      </c>
      <c r="AT372" s="160" t="s">
        <v>136</v>
      </c>
      <c r="AU372" s="160" t="s">
        <v>83</v>
      </c>
      <c r="AY372" s="17" t="s">
        <v>133</v>
      </c>
      <c r="BE372" s="161">
        <f>IF(N372="základní",J372,0)</f>
        <v>0</v>
      </c>
      <c r="BF372" s="161">
        <f>IF(N372="snížená",J372,0)</f>
        <v>0</v>
      </c>
      <c r="BG372" s="161">
        <f>IF(N372="zákl. přenesená",J372,0)</f>
        <v>0</v>
      </c>
      <c r="BH372" s="161">
        <f>IF(N372="sníž. přenesená",J372,0)</f>
        <v>0</v>
      </c>
      <c r="BI372" s="161">
        <f>IF(N372="nulová",J372,0)</f>
        <v>0</v>
      </c>
      <c r="BJ372" s="17" t="s">
        <v>81</v>
      </c>
      <c r="BK372" s="161">
        <f>ROUND(I372*H372,2)</f>
        <v>0</v>
      </c>
      <c r="BL372" s="17" t="s">
        <v>140</v>
      </c>
      <c r="BM372" s="160" t="s">
        <v>948</v>
      </c>
    </row>
    <row r="373" spans="1:65" s="2" customFormat="1">
      <c r="A373" s="32"/>
      <c r="B373" s="33"/>
      <c r="C373" s="32"/>
      <c r="D373" s="162" t="s">
        <v>142</v>
      </c>
      <c r="E373" s="32"/>
      <c r="F373" s="163" t="s">
        <v>947</v>
      </c>
      <c r="G373" s="32"/>
      <c r="H373" s="32"/>
      <c r="I373" s="164"/>
      <c r="J373" s="32"/>
      <c r="K373" s="32"/>
      <c r="L373" s="33"/>
      <c r="M373" s="165"/>
      <c r="N373" s="166"/>
      <c r="O373" s="58"/>
      <c r="P373" s="58"/>
      <c r="Q373" s="58"/>
      <c r="R373" s="58"/>
      <c r="S373" s="58"/>
      <c r="T373" s="59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7" t="s">
        <v>142</v>
      </c>
      <c r="AU373" s="17" t="s">
        <v>83</v>
      </c>
    </row>
    <row r="374" spans="1:65" s="2" customFormat="1" ht="16.5" customHeight="1">
      <c r="A374" s="32"/>
      <c r="B374" s="148"/>
      <c r="C374" s="149" t="s">
        <v>746</v>
      </c>
      <c r="D374" s="149" t="s">
        <v>136</v>
      </c>
      <c r="E374" s="150" t="s">
        <v>949</v>
      </c>
      <c r="F374" s="151" t="s">
        <v>950</v>
      </c>
      <c r="G374" s="152" t="s">
        <v>290</v>
      </c>
      <c r="H374" s="153">
        <v>1</v>
      </c>
      <c r="I374" s="154"/>
      <c r="J374" s="155">
        <f>ROUND(I374*H374,2)</f>
        <v>0</v>
      </c>
      <c r="K374" s="151" t="s">
        <v>1</v>
      </c>
      <c r="L374" s="33"/>
      <c r="M374" s="156" t="s">
        <v>1</v>
      </c>
      <c r="N374" s="157" t="s">
        <v>40</v>
      </c>
      <c r="O374" s="58"/>
      <c r="P374" s="158">
        <f>O374*H374</f>
        <v>0</v>
      </c>
      <c r="Q374" s="158">
        <v>0</v>
      </c>
      <c r="R374" s="158">
        <f>Q374*H374</f>
        <v>0</v>
      </c>
      <c r="S374" s="158">
        <v>0</v>
      </c>
      <c r="T374" s="15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60" t="s">
        <v>140</v>
      </c>
      <c r="AT374" s="160" t="s">
        <v>136</v>
      </c>
      <c r="AU374" s="160" t="s">
        <v>83</v>
      </c>
      <c r="AY374" s="17" t="s">
        <v>133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7" t="s">
        <v>81</v>
      </c>
      <c r="BK374" s="161">
        <f>ROUND(I374*H374,2)</f>
        <v>0</v>
      </c>
      <c r="BL374" s="17" t="s">
        <v>140</v>
      </c>
      <c r="BM374" s="160" t="s">
        <v>951</v>
      </c>
    </row>
    <row r="375" spans="1:65" s="2" customFormat="1">
      <c r="A375" s="32"/>
      <c r="B375" s="33"/>
      <c r="C375" s="32"/>
      <c r="D375" s="162" t="s">
        <v>142</v>
      </c>
      <c r="E375" s="32"/>
      <c r="F375" s="163" t="s">
        <v>950</v>
      </c>
      <c r="G375" s="32"/>
      <c r="H375" s="32"/>
      <c r="I375" s="164"/>
      <c r="J375" s="32"/>
      <c r="K375" s="32"/>
      <c r="L375" s="33"/>
      <c r="M375" s="165"/>
      <c r="N375" s="166"/>
      <c r="O375" s="58"/>
      <c r="P375" s="58"/>
      <c r="Q375" s="58"/>
      <c r="R375" s="58"/>
      <c r="S375" s="58"/>
      <c r="T375" s="59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142</v>
      </c>
      <c r="AU375" s="17" t="s">
        <v>83</v>
      </c>
    </row>
    <row r="376" spans="1:65" s="2" customFormat="1" ht="16.5" customHeight="1">
      <c r="A376" s="32"/>
      <c r="B376" s="148"/>
      <c r="C376" s="149" t="s">
        <v>952</v>
      </c>
      <c r="D376" s="149" t="s">
        <v>136</v>
      </c>
      <c r="E376" s="150" t="s">
        <v>953</v>
      </c>
      <c r="F376" s="151" t="s">
        <v>954</v>
      </c>
      <c r="G376" s="152" t="s">
        <v>290</v>
      </c>
      <c r="H376" s="153">
        <v>10</v>
      </c>
      <c r="I376" s="154"/>
      <c r="J376" s="155">
        <f>ROUND(I376*H376,2)</f>
        <v>0</v>
      </c>
      <c r="K376" s="151" t="s">
        <v>1</v>
      </c>
      <c r="L376" s="33"/>
      <c r="M376" s="156" t="s">
        <v>1</v>
      </c>
      <c r="N376" s="157" t="s">
        <v>40</v>
      </c>
      <c r="O376" s="58"/>
      <c r="P376" s="158">
        <f>O376*H376</f>
        <v>0</v>
      </c>
      <c r="Q376" s="158">
        <v>0</v>
      </c>
      <c r="R376" s="158">
        <f>Q376*H376</f>
        <v>0</v>
      </c>
      <c r="S376" s="158">
        <v>0</v>
      </c>
      <c r="T376" s="15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60" t="s">
        <v>140</v>
      </c>
      <c r="AT376" s="160" t="s">
        <v>136</v>
      </c>
      <c r="AU376" s="160" t="s">
        <v>83</v>
      </c>
      <c r="AY376" s="17" t="s">
        <v>133</v>
      </c>
      <c r="BE376" s="161">
        <f>IF(N376="základní",J376,0)</f>
        <v>0</v>
      </c>
      <c r="BF376" s="161">
        <f>IF(N376="snížená",J376,0)</f>
        <v>0</v>
      </c>
      <c r="BG376" s="161">
        <f>IF(N376="zákl. přenesená",J376,0)</f>
        <v>0</v>
      </c>
      <c r="BH376" s="161">
        <f>IF(N376="sníž. přenesená",J376,0)</f>
        <v>0</v>
      </c>
      <c r="BI376" s="161">
        <f>IF(N376="nulová",J376,0)</f>
        <v>0</v>
      </c>
      <c r="BJ376" s="17" t="s">
        <v>81</v>
      </c>
      <c r="BK376" s="161">
        <f>ROUND(I376*H376,2)</f>
        <v>0</v>
      </c>
      <c r="BL376" s="17" t="s">
        <v>140</v>
      </c>
      <c r="BM376" s="160" t="s">
        <v>955</v>
      </c>
    </row>
    <row r="377" spans="1:65" s="2" customFormat="1">
      <c r="A377" s="32"/>
      <c r="B377" s="33"/>
      <c r="C377" s="32"/>
      <c r="D377" s="162" t="s">
        <v>142</v>
      </c>
      <c r="E377" s="32"/>
      <c r="F377" s="163" t="s">
        <v>954</v>
      </c>
      <c r="G377" s="32"/>
      <c r="H377" s="32"/>
      <c r="I377" s="164"/>
      <c r="J377" s="32"/>
      <c r="K377" s="32"/>
      <c r="L377" s="33"/>
      <c r="M377" s="165"/>
      <c r="N377" s="166"/>
      <c r="O377" s="58"/>
      <c r="P377" s="58"/>
      <c r="Q377" s="58"/>
      <c r="R377" s="58"/>
      <c r="S377" s="58"/>
      <c r="T377" s="59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7" t="s">
        <v>142</v>
      </c>
      <c r="AU377" s="17" t="s">
        <v>83</v>
      </c>
    </row>
    <row r="378" spans="1:65" s="2" customFormat="1" ht="16.5" customHeight="1">
      <c r="A378" s="32"/>
      <c r="B378" s="148"/>
      <c r="C378" s="149" t="s">
        <v>749</v>
      </c>
      <c r="D378" s="149" t="s">
        <v>136</v>
      </c>
      <c r="E378" s="150" t="s">
        <v>956</v>
      </c>
      <c r="F378" s="151" t="s">
        <v>957</v>
      </c>
      <c r="G378" s="152" t="s">
        <v>290</v>
      </c>
      <c r="H378" s="153">
        <v>119</v>
      </c>
      <c r="I378" s="154"/>
      <c r="J378" s="155">
        <f>ROUND(I378*H378,2)</f>
        <v>0</v>
      </c>
      <c r="K378" s="151" t="s">
        <v>1</v>
      </c>
      <c r="L378" s="33"/>
      <c r="M378" s="156" t="s">
        <v>1</v>
      </c>
      <c r="N378" s="157" t="s">
        <v>40</v>
      </c>
      <c r="O378" s="58"/>
      <c r="P378" s="158">
        <f>O378*H378</f>
        <v>0</v>
      </c>
      <c r="Q378" s="158">
        <v>0</v>
      </c>
      <c r="R378" s="158">
        <f>Q378*H378</f>
        <v>0</v>
      </c>
      <c r="S378" s="158">
        <v>0</v>
      </c>
      <c r="T378" s="15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60" t="s">
        <v>140</v>
      </c>
      <c r="AT378" s="160" t="s">
        <v>136</v>
      </c>
      <c r="AU378" s="160" t="s">
        <v>83</v>
      </c>
      <c r="AY378" s="17" t="s">
        <v>133</v>
      </c>
      <c r="BE378" s="161">
        <f>IF(N378="základní",J378,0)</f>
        <v>0</v>
      </c>
      <c r="BF378" s="161">
        <f>IF(N378="snížená",J378,0)</f>
        <v>0</v>
      </c>
      <c r="BG378" s="161">
        <f>IF(N378="zákl. přenesená",J378,0)</f>
        <v>0</v>
      </c>
      <c r="BH378" s="161">
        <f>IF(N378="sníž. přenesená",J378,0)</f>
        <v>0</v>
      </c>
      <c r="BI378" s="161">
        <f>IF(N378="nulová",J378,0)</f>
        <v>0</v>
      </c>
      <c r="BJ378" s="17" t="s">
        <v>81</v>
      </c>
      <c r="BK378" s="161">
        <f>ROUND(I378*H378,2)</f>
        <v>0</v>
      </c>
      <c r="BL378" s="17" t="s">
        <v>140</v>
      </c>
      <c r="BM378" s="160" t="s">
        <v>958</v>
      </c>
    </row>
    <row r="379" spans="1:65" s="2" customFormat="1">
      <c r="A379" s="32"/>
      <c r="B379" s="33"/>
      <c r="C379" s="32"/>
      <c r="D379" s="162" t="s">
        <v>142</v>
      </c>
      <c r="E379" s="32"/>
      <c r="F379" s="163" t="s">
        <v>957</v>
      </c>
      <c r="G379" s="32"/>
      <c r="H379" s="32"/>
      <c r="I379" s="164"/>
      <c r="J379" s="32"/>
      <c r="K379" s="32"/>
      <c r="L379" s="33"/>
      <c r="M379" s="165"/>
      <c r="N379" s="166"/>
      <c r="O379" s="58"/>
      <c r="P379" s="58"/>
      <c r="Q379" s="58"/>
      <c r="R379" s="58"/>
      <c r="S379" s="58"/>
      <c r="T379" s="59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7" t="s">
        <v>142</v>
      </c>
      <c r="AU379" s="17" t="s">
        <v>83</v>
      </c>
    </row>
    <row r="380" spans="1:65" s="2" customFormat="1" ht="21.75" customHeight="1">
      <c r="A380" s="32"/>
      <c r="B380" s="148"/>
      <c r="C380" s="149" t="s">
        <v>959</v>
      </c>
      <c r="D380" s="149" t="s">
        <v>136</v>
      </c>
      <c r="E380" s="150" t="s">
        <v>960</v>
      </c>
      <c r="F380" s="151" t="s">
        <v>961</v>
      </c>
      <c r="G380" s="152" t="s">
        <v>290</v>
      </c>
      <c r="H380" s="153">
        <v>4</v>
      </c>
      <c r="I380" s="154"/>
      <c r="J380" s="155">
        <f>ROUND(I380*H380,2)</f>
        <v>0</v>
      </c>
      <c r="K380" s="151" t="s">
        <v>1</v>
      </c>
      <c r="L380" s="33"/>
      <c r="M380" s="156" t="s">
        <v>1</v>
      </c>
      <c r="N380" s="157" t="s">
        <v>40</v>
      </c>
      <c r="O380" s="58"/>
      <c r="P380" s="158">
        <f>O380*H380</f>
        <v>0</v>
      </c>
      <c r="Q380" s="158">
        <v>0</v>
      </c>
      <c r="R380" s="158">
        <f>Q380*H380</f>
        <v>0</v>
      </c>
      <c r="S380" s="158">
        <v>0</v>
      </c>
      <c r="T380" s="15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60" t="s">
        <v>140</v>
      </c>
      <c r="AT380" s="160" t="s">
        <v>136</v>
      </c>
      <c r="AU380" s="160" t="s">
        <v>83</v>
      </c>
      <c r="AY380" s="17" t="s">
        <v>133</v>
      </c>
      <c r="BE380" s="161">
        <f>IF(N380="základní",J380,0)</f>
        <v>0</v>
      </c>
      <c r="BF380" s="161">
        <f>IF(N380="snížená",J380,0)</f>
        <v>0</v>
      </c>
      <c r="BG380" s="161">
        <f>IF(N380="zákl. přenesená",J380,0)</f>
        <v>0</v>
      </c>
      <c r="BH380" s="161">
        <f>IF(N380="sníž. přenesená",J380,0)</f>
        <v>0</v>
      </c>
      <c r="BI380" s="161">
        <f>IF(N380="nulová",J380,0)</f>
        <v>0</v>
      </c>
      <c r="BJ380" s="17" t="s">
        <v>81</v>
      </c>
      <c r="BK380" s="161">
        <f>ROUND(I380*H380,2)</f>
        <v>0</v>
      </c>
      <c r="BL380" s="17" t="s">
        <v>140</v>
      </c>
      <c r="BM380" s="160" t="s">
        <v>962</v>
      </c>
    </row>
    <row r="381" spans="1:65" s="2" customFormat="1">
      <c r="A381" s="32"/>
      <c r="B381" s="33"/>
      <c r="C381" s="32"/>
      <c r="D381" s="162" t="s">
        <v>142</v>
      </c>
      <c r="E381" s="32"/>
      <c r="F381" s="163" t="s">
        <v>961</v>
      </c>
      <c r="G381" s="32"/>
      <c r="H381" s="32"/>
      <c r="I381" s="164"/>
      <c r="J381" s="32"/>
      <c r="K381" s="32"/>
      <c r="L381" s="33"/>
      <c r="M381" s="165"/>
      <c r="N381" s="166"/>
      <c r="O381" s="58"/>
      <c r="P381" s="58"/>
      <c r="Q381" s="58"/>
      <c r="R381" s="58"/>
      <c r="S381" s="58"/>
      <c r="T381" s="59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142</v>
      </c>
      <c r="AU381" s="17" t="s">
        <v>83</v>
      </c>
    </row>
    <row r="382" spans="1:65" s="2" customFormat="1" ht="24.2" customHeight="1">
      <c r="A382" s="32"/>
      <c r="B382" s="148"/>
      <c r="C382" s="149" t="s">
        <v>753</v>
      </c>
      <c r="D382" s="149" t="s">
        <v>136</v>
      </c>
      <c r="E382" s="150" t="s">
        <v>963</v>
      </c>
      <c r="F382" s="151" t="s">
        <v>964</v>
      </c>
      <c r="G382" s="152" t="s">
        <v>290</v>
      </c>
      <c r="H382" s="153">
        <v>1</v>
      </c>
      <c r="I382" s="154"/>
      <c r="J382" s="155">
        <f>ROUND(I382*H382,2)</f>
        <v>0</v>
      </c>
      <c r="K382" s="151" t="s">
        <v>1</v>
      </c>
      <c r="L382" s="33"/>
      <c r="M382" s="156" t="s">
        <v>1</v>
      </c>
      <c r="N382" s="157" t="s">
        <v>40</v>
      </c>
      <c r="O382" s="58"/>
      <c r="P382" s="158">
        <f>O382*H382</f>
        <v>0</v>
      </c>
      <c r="Q382" s="158">
        <v>0</v>
      </c>
      <c r="R382" s="158">
        <f>Q382*H382</f>
        <v>0</v>
      </c>
      <c r="S382" s="158">
        <v>0</v>
      </c>
      <c r="T382" s="15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60" t="s">
        <v>140</v>
      </c>
      <c r="AT382" s="160" t="s">
        <v>136</v>
      </c>
      <c r="AU382" s="160" t="s">
        <v>83</v>
      </c>
      <c r="AY382" s="17" t="s">
        <v>133</v>
      </c>
      <c r="BE382" s="161">
        <f>IF(N382="základní",J382,0)</f>
        <v>0</v>
      </c>
      <c r="BF382" s="161">
        <f>IF(N382="snížená",J382,0)</f>
        <v>0</v>
      </c>
      <c r="BG382" s="161">
        <f>IF(N382="zákl. přenesená",J382,0)</f>
        <v>0</v>
      </c>
      <c r="BH382" s="161">
        <f>IF(N382="sníž. přenesená",J382,0)</f>
        <v>0</v>
      </c>
      <c r="BI382" s="161">
        <f>IF(N382="nulová",J382,0)</f>
        <v>0</v>
      </c>
      <c r="BJ382" s="17" t="s">
        <v>81</v>
      </c>
      <c r="BK382" s="161">
        <f>ROUND(I382*H382,2)</f>
        <v>0</v>
      </c>
      <c r="BL382" s="17" t="s">
        <v>140</v>
      </c>
      <c r="BM382" s="160" t="s">
        <v>965</v>
      </c>
    </row>
    <row r="383" spans="1:65" s="2" customFormat="1">
      <c r="A383" s="32"/>
      <c r="B383" s="33"/>
      <c r="C383" s="32"/>
      <c r="D383" s="162" t="s">
        <v>142</v>
      </c>
      <c r="E383" s="32"/>
      <c r="F383" s="163" t="s">
        <v>964</v>
      </c>
      <c r="G383" s="32"/>
      <c r="H383" s="32"/>
      <c r="I383" s="164"/>
      <c r="J383" s="32"/>
      <c r="K383" s="32"/>
      <c r="L383" s="33"/>
      <c r="M383" s="165"/>
      <c r="N383" s="166"/>
      <c r="O383" s="58"/>
      <c r="P383" s="58"/>
      <c r="Q383" s="58"/>
      <c r="R383" s="58"/>
      <c r="S383" s="58"/>
      <c r="T383" s="59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7" t="s">
        <v>142</v>
      </c>
      <c r="AU383" s="17" t="s">
        <v>83</v>
      </c>
    </row>
    <row r="384" spans="1:65" s="2" customFormat="1" ht="16.5" customHeight="1">
      <c r="A384" s="32"/>
      <c r="B384" s="148"/>
      <c r="C384" s="149" t="s">
        <v>966</v>
      </c>
      <c r="D384" s="149" t="s">
        <v>136</v>
      </c>
      <c r="E384" s="150" t="s">
        <v>967</v>
      </c>
      <c r="F384" s="151" t="s">
        <v>968</v>
      </c>
      <c r="G384" s="152" t="s">
        <v>290</v>
      </c>
      <c r="H384" s="153">
        <v>25</v>
      </c>
      <c r="I384" s="154"/>
      <c r="J384" s="155">
        <f>ROUND(I384*H384,2)</f>
        <v>0</v>
      </c>
      <c r="K384" s="151" t="s">
        <v>1</v>
      </c>
      <c r="L384" s="33"/>
      <c r="M384" s="156" t="s">
        <v>1</v>
      </c>
      <c r="N384" s="157" t="s">
        <v>40</v>
      </c>
      <c r="O384" s="58"/>
      <c r="P384" s="158">
        <f>O384*H384</f>
        <v>0</v>
      </c>
      <c r="Q384" s="158">
        <v>0</v>
      </c>
      <c r="R384" s="158">
        <f>Q384*H384</f>
        <v>0</v>
      </c>
      <c r="S384" s="158">
        <v>0</v>
      </c>
      <c r="T384" s="159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60" t="s">
        <v>140</v>
      </c>
      <c r="AT384" s="160" t="s">
        <v>136</v>
      </c>
      <c r="AU384" s="160" t="s">
        <v>83</v>
      </c>
      <c r="AY384" s="17" t="s">
        <v>133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7" t="s">
        <v>81</v>
      </c>
      <c r="BK384" s="161">
        <f>ROUND(I384*H384,2)</f>
        <v>0</v>
      </c>
      <c r="BL384" s="17" t="s">
        <v>140</v>
      </c>
      <c r="BM384" s="160" t="s">
        <v>969</v>
      </c>
    </row>
    <row r="385" spans="1:65" s="2" customFormat="1">
      <c r="A385" s="32"/>
      <c r="B385" s="33"/>
      <c r="C385" s="32"/>
      <c r="D385" s="162" t="s">
        <v>142</v>
      </c>
      <c r="E385" s="32"/>
      <c r="F385" s="163" t="s">
        <v>968</v>
      </c>
      <c r="G385" s="32"/>
      <c r="H385" s="32"/>
      <c r="I385" s="164"/>
      <c r="J385" s="32"/>
      <c r="K385" s="32"/>
      <c r="L385" s="33"/>
      <c r="M385" s="165"/>
      <c r="N385" s="166"/>
      <c r="O385" s="58"/>
      <c r="P385" s="58"/>
      <c r="Q385" s="58"/>
      <c r="R385" s="58"/>
      <c r="S385" s="58"/>
      <c r="T385" s="59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7" t="s">
        <v>142</v>
      </c>
      <c r="AU385" s="17" t="s">
        <v>83</v>
      </c>
    </row>
    <row r="386" spans="1:65" s="2" customFormat="1" ht="16.5" customHeight="1">
      <c r="A386" s="32"/>
      <c r="B386" s="148"/>
      <c r="C386" s="149" t="s">
        <v>756</v>
      </c>
      <c r="D386" s="149" t="s">
        <v>136</v>
      </c>
      <c r="E386" s="150" t="s">
        <v>970</v>
      </c>
      <c r="F386" s="151" t="s">
        <v>971</v>
      </c>
      <c r="G386" s="152" t="s">
        <v>592</v>
      </c>
      <c r="H386" s="153">
        <v>200</v>
      </c>
      <c r="I386" s="154"/>
      <c r="J386" s="155">
        <f>ROUND(I386*H386,2)</f>
        <v>0</v>
      </c>
      <c r="K386" s="151" t="s">
        <v>1</v>
      </c>
      <c r="L386" s="33"/>
      <c r="M386" s="156" t="s">
        <v>1</v>
      </c>
      <c r="N386" s="157" t="s">
        <v>40</v>
      </c>
      <c r="O386" s="58"/>
      <c r="P386" s="158">
        <f>O386*H386</f>
        <v>0</v>
      </c>
      <c r="Q386" s="158">
        <v>0</v>
      </c>
      <c r="R386" s="158">
        <f>Q386*H386</f>
        <v>0</v>
      </c>
      <c r="S386" s="158">
        <v>0</v>
      </c>
      <c r="T386" s="15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60" t="s">
        <v>140</v>
      </c>
      <c r="AT386" s="160" t="s">
        <v>136</v>
      </c>
      <c r="AU386" s="160" t="s">
        <v>83</v>
      </c>
      <c r="AY386" s="17" t="s">
        <v>133</v>
      </c>
      <c r="BE386" s="161">
        <f>IF(N386="základní",J386,0)</f>
        <v>0</v>
      </c>
      <c r="BF386" s="161">
        <f>IF(N386="snížená",J386,0)</f>
        <v>0</v>
      </c>
      <c r="BG386" s="161">
        <f>IF(N386="zákl. přenesená",J386,0)</f>
        <v>0</v>
      </c>
      <c r="BH386" s="161">
        <f>IF(N386="sníž. přenesená",J386,0)</f>
        <v>0</v>
      </c>
      <c r="BI386" s="161">
        <f>IF(N386="nulová",J386,0)</f>
        <v>0</v>
      </c>
      <c r="BJ386" s="17" t="s">
        <v>81</v>
      </c>
      <c r="BK386" s="161">
        <f>ROUND(I386*H386,2)</f>
        <v>0</v>
      </c>
      <c r="BL386" s="17" t="s">
        <v>140</v>
      </c>
      <c r="BM386" s="160" t="s">
        <v>972</v>
      </c>
    </row>
    <row r="387" spans="1:65" s="2" customFormat="1">
      <c r="A387" s="32"/>
      <c r="B387" s="33"/>
      <c r="C387" s="32"/>
      <c r="D387" s="162" t="s">
        <v>142</v>
      </c>
      <c r="E387" s="32"/>
      <c r="F387" s="163" t="s">
        <v>971</v>
      </c>
      <c r="G387" s="32"/>
      <c r="H387" s="32"/>
      <c r="I387" s="164"/>
      <c r="J387" s="32"/>
      <c r="K387" s="32"/>
      <c r="L387" s="33"/>
      <c r="M387" s="165"/>
      <c r="N387" s="166"/>
      <c r="O387" s="58"/>
      <c r="P387" s="58"/>
      <c r="Q387" s="58"/>
      <c r="R387" s="58"/>
      <c r="S387" s="58"/>
      <c r="T387" s="59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142</v>
      </c>
      <c r="AU387" s="17" t="s">
        <v>83</v>
      </c>
    </row>
    <row r="388" spans="1:65" s="2" customFormat="1" ht="16.5" customHeight="1">
      <c r="A388" s="32"/>
      <c r="B388" s="148"/>
      <c r="C388" s="149" t="s">
        <v>973</v>
      </c>
      <c r="D388" s="149" t="s">
        <v>136</v>
      </c>
      <c r="E388" s="150" t="s">
        <v>974</v>
      </c>
      <c r="F388" s="151" t="s">
        <v>975</v>
      </c>
      <c r="G388" s="152" t="s">
        <v>595</v>
      </c>
      <c r="H388" s="153">
        <v>1</v>
      </c>
      <c r="I388" s="154"/>
      <c r="J388" s="155">
        <f>ROUND(I388*H388,2)</f>
        <v>0</v>
      </c>
      <c r="K388" s="151" t="s">
        <v>1</v>
      </c>
      <c r="L388" s="33"/>
      <c r="M388" s="156" t="s">
        <v>1</v>
      </c>
      <c r="N388" s="157" t="s">
        <v>40</v>
      </c>
      <c r="O388" s="58"/>
      <c r="P388" s="158">
        <f>O388*H388</f>
        <v>0</v>
      </c>
      <c r="Q388" s="158">
        <v>0</v>
      </c>
      <c r="R388" s="158">
        <f>Q388*H388</f>
        <v>0</v>
      </c>
      <c r="S388" s="158">
        <v>0</v>
      </c>
      <c r="T388" s="15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60" t="s">
        <v>140</v>
      </c>
      <c r="AT388" s="160" t="s">
        <v>136</v>
      </c>
      <c r="AU388" s="160" t="s">
        <v>83</v>
      </c>
      <c r="AY388" s="17" t="s">
        <v>133</v>
      </c>
      <c r="BE388" s="161">
        <f>IF(N388="základní",J388,0)</f>
        <v>0</v>
      </c>
      <c r="BF388" s="161">
        <f>IF(N388="snížená",J388,0)</f>
        <v>0</v>
      </c>
      <c r="BG388" s="161">
        <f>IF(N388="zákl. přenesená",J388,0)</f>
        <v>0</v>
      </c>
      <c r="BH388" s="161">
        <f>IF(N388="sníž. přenesená",J388,0)</f>
        <v>0</v>
      </c>
      <c r="BI388" s="161">
        <f>IF(N388="nulová",J388,0)</f>
        <v>0</v>
      </c>
      <c r="BJ388" s="17" t="s">
        <v>81</v>
      </c>
      <c r="BK388" s="161">
        <f>ROUND(I388*H388,2)</f>
        <v>0</v>
      </c>
      <c r="BL388" s="17" t="s">
        <v>140</v>
      </c>
      <c r="BM388" s="160" t="s">
        <v>976</v>
      </c>
    </row>
    <row r="389" spans="1:65" s="2" customFormat="1">
      <c r="A389" s="32"/>
      <c r="B389" s="33"/>
      <c r="C389" s="32"/>
      <c r="D389" s="162" t="s">
        <v>142</v>
      </c>
      <c r="E389" s="32"/>
      <c r="F389" s="163" t="s">
        <v>975</v>
      </c>
      <c r="G389" s="32"/>
      <c r="H389" s="32"/>
      <c r="I389" s="164"/>
      <c r="J389" s="32"/>
      <c r="K389" s="32"/>
      <c r="L389" s="33"/>
      <c r="M389" s="165"/>
      <c r="N389" s="166"/>
      <c r="O389" s="58"/>
      <c r="P389" s="58"/>
      <c r="Q389" s="58"/>
      <c r="R389" s="58"/>
      <c r="S389" s="58"/>
      <c r="T389" s="59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7" t="s">
        <v>142</v>
      </c>
      <c r="AU389" s="17" t="s">
        <v>83</v>
      </c>
    </row>
    <row r="390" spans="1:65" s="2" customFormat="1" ht="16.5" customHeight="1">
      <c r="A390" s="32"/>
      <c r="B390" s="148"/>
      <c r="C390" s="149" t="s">
        <v>760</v>
      </c>
      <c r="D390" s="149" t="s">
        <v>136</v>
      </c>
      <c r="E390" s="150" t="s">
        <v>977</v>
      </c>
      <c r="F390" s="151" t="s">
        <v>978</v>
      </c>
      <c r="G390" s="152" t="s">
        <v>592</v>
      </c>
      <c r="H390" s="153">
        <v>30</v>
      </c>
      <c r="I390" s="154"/>
      <c r="J390" s="155">
        <f>ROUND(I390*H390,2)</f>
        <v>0</v>
      </c>
      <c r="K390" s="151" t="s">
        <v>1</v>
      </c>
      <c r="L390" s="33"/>
      <c r="M390" s="156" t="s">
        <v>1</v>
      </c>
      <c r="N390" s="157" t="s">
        <v>40</v>
      </c>
      <c r="O390" s="58"/>
      <c r="P390" s="158">
        <f>O390*H390</f>
        <v>0</v>
      </c>
      <c r="Q390" s="158">
        <v>0</v>
      </c>
      <c r="R390" s="158">
        <f>Q390*H390</f>
        <v>0</v>
      </c>
      <c r="S390" s="158">
        <v>0</v>
      </c>
      <c r="T390" s="15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60" t="s">
        <v>140</v>
      </c>
      <c r="AT390" s="160" t="s">
        <v>136</v>
      </c>
      <c r="AU390" s="160" t="s">
        <v>83</v>
      </c>
      <c r="AY390" s="17" t="s">
        <v>133</v>
      </c>
      <c r="BE390" s="161">
        <f>IF(N390="základní",J390,0)</f>
        <v>0</v>
      </c>
      <c r="BF390" s="161">
        <f>IF(N390="snížená",J390,0)</f>
        <v>0</v>
      </c>
      <c r="BG390" s="161">
        <f>IF(N390="zákl. přenesená",J390,0)</f>
        <v>0</v>
      </c>
      <c r="BH390" s="161">
        <f>IF(N390="sníž. přenesená",J390,0)</f>
        <v>0</v>
      </c>
      <c r="BI390" s="161">
        <f>IF(N390="nulová",J390,0)</f>
        <v>0</v>
      </c>
      <c r="BJ390" s="17" t="s">
        <v>81</v>
      </c>
      <c r="BK390" s="161">
        <f>ROUND(I390*H390,2)</f>
        <v>0</v>
      </c>
      <c r="BL390" s="17" t="s">
        <v>140</v>
      </c>
      <c r="BM390" s="160" t="s">
        <v>979</v>
      </c>
    </row>
    <row r="391" spans="1:65" s="2" customFormat="1">
      <c r="A391" s="32"/>
      <c r="B391" s="33"/>
      <c r="C391" s="32"/>
      <c r="D391" s="162" t="s">
        <v>142</v>
      </c>
      <c r="E391" s="32"/>
      <c r="F391" s="163" t="s">
        <v>978</v>
      </c>
      <c r="G391" s="32"/>
      <c r="H391" s="32"/>
      <c r="I391" s="164"/>
      <c r="J391" s="32"/>
      <c r="K391" s="32"/>
      <c r="L391" s="33"/>
      <c r="M391" s="165"/>
      <c r="N391" s="166"/>
      <c r="O391" s="58"/>
      <c r="P391" s="58"/>
      <c r="Q391" s="58"/>
      <c r="R391" s="58"/>
      <c r="S391" s="58"/>
      <c r="T391" s="59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7" t="s">
        <v>142</v>
      </c>
      <c r="AU391" s="17" t="s">
        <v>83</v>
      </c>
    </row>
    <row r="392" spans="1:65" s="2" customFormat="1" ht="16.5" customHeight="1">
      <c r="A392" s="32"/>
      <c r="B392" s="148"/>
      <c r="C392" s="149" t="s">
        <v>980</v>
      </c>
      <c r="D392" s="149" t="s">
        <v>136</v>
      </c>
      <c r="E392" s="150" t="s">
        <v>981</v>
      </c>
      <c r="F392" s="151" t="s">
        <v>982</v>
      </c>
      <c r="G392" s="152" t="s">
        <v>595</v>
      </c>
      <c r="H392" s="153">
        <v>1</v>
      </c>
      <c r="I392" s="154"/>
      <c r="J392" s="155">
        <f>ROUND(I392*H392,2)</f>
        <v>0</v>
      </c>
      <c r="K392" s="151" t="s">
        <v>1</v>
      </c>
      <c r="L392" s="33"/>
      <c r="M392" s="156" t="s">
        <v>1</v>
      </c>
      <c r="N392" s="157" t="s">
        <v>40</v>
      </c>
      <c r="O392" s="58"/>
      <c r="P392" s="158">
        <f>O392*H392</f>
        <v>0</v>
      </c>
      <c r="Q392" s="158">
        <v>0</v>
      </c>
      <c r="R392" s="158">
        <f>Q392*H392</f>
        <v>0</v>
      </c>
      <c r="S392" s="158">
        <v>0</v>
      </c>
      <c r="T392" s="15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60" t="s">
        <v>140</v>
      </c>
      <c r="AT392" s="160" t="s">
        <v>136</v>
      </c>
      <c r="AU392" s="160" t="s">
        <v>83</v>
      </c>
      <c r="AY392" s="17" t="s">
        <v>133</v>
      </c>
      <c r="BE392" s="161">
        <f>IF(N392="základní",J392,0)</f>
        <v>0</v>
      </c>
      <c r="BF392" s="161">
        <f>IF(N392="snížená",J392,0)</f>
        <v>0</v>
      </c>
      <c r="BG392" s="161">
        <f>IF(N392="zákl. přenesená",J392,0)</f>
        <v>0</v>
      </c>
      <c r="BH392" s="161">
        <f>IF(N392="sníž. přenesená",J392,0)</f>
        <v>0</v>
      </c>
      <c r="BI392" s="161">
        <f>IF(N392="nulová",J392,0)</f>
        <v>0</v>
      </c>
      <c r="BJ392" s="17" t="s">
        <v>81</v>
      </c>
      <c r="BK392" s="161">
        <f>ROUND(I392*H392,2)</f>
        <v>0</v>
      </c>
      <c r="BL392" s="17" t="s">
        <v>140</v>
      </c>
      <c r="BM392" s="160" t="s">
        <v>983</v>
      </c>
    </row>
    <row r="393" spans="1:65" s="2" customFormat="1">
      <c r="A393" s="32"/>
      <c r="B393" s="33"/>
      <c r="C393" s="32"/>
      <c r="D393" s="162" t="s">
        <v>142</v>
      </c>
      <c r="E393" s="32"/>
      <c r="F393" s="163" t="s">
        <v>982</v>
      </c>
      <c r="G393" s="32"/>
      <c r="H393" s="32"/>
      <c r="I393" s="164"/>
      <c r="J393" s="32"/>
      <c r="K393" s="32"/>
      <c r="L393" s="33"/>
      <c r="M393" s="165"/>
      <c r="N393" s="166"/>
      <c r="O393" s="58"/>
      <c r="P393" s="58"/>
      <c r="Q393" s="58"/>
      <c r="R393" s="58"/>
      <c r="S393" s="58"/>
      <c r="T393" s="59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142</v>
      </c>
      <c r="AU393" s="17" t="s">
        <v>83</v>
      </c>
    </row>
    <row r="394" spans="1:65" s="2" customFormat="1" ht="16.5" customHeight="1">
      <c r="A394" s="32"/>
      <c r="B394" s="148"/>
      <c r="C394" s="149" t="s">
        <v>763</v>
      </c>
      <c r="D394" s="149" t="s">
        <v>136</v>
      </c>
      <c r="E394" s="150" t="s">
        <v>984</v>
      </c>
      <c r="F394" s="151" t="s">
        <v>985</v>
      </c>
      <c r="G394" s="152" t="s">
        <v>577</v>
      </c>
      <c r="H394" s="153">
        <v>250</v>
      </c>
      <c r="I394" s="154"/>
      <c r="J394" s="155">
        <f>ROUND(I394*H394,2)</f>
        <v>0</v>
      </c>
      <c r="K394" s="151" t="s">
        <v>1</v>
      </c>
      <c r="L394" s="33"/>
      <c r="M394" s="156" t="s">
        <v>1</v>
      </c>
      <c r="N394" s="157" t="s">
        <v>40</v>
      </c>
      <c r="O394" s="58"/>
      <c r="P394" s="158">
        <f>O394*H394</f>
        <v>0</v>
      </c>
      <c r="Q394" s="158">
        <v>0</v>
      </c>
      <c r="R394" s="158">
        <f>Q394*H394</f>
        <v>0</v>
      </c>
      <c r="S394" s="158">
        <v>0</v>
      </c>
      <c r="T394" s="15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0" t="s">
        <v>140</v>
      </c>
      <c r="AT394" s="160" t="s">
        <v>136</v>
      </c>
      <c r="AU394" s="160" t="s">
        <v>83</v>
      </c>
      <c r="AY394" s="17" t="s">
        <v>133</v>
      </c>
      <c r="BE394" s="161">
        <f>IF(N394="základní",J394,0)</f>
        <v>0</v>
      </c>
      <c r="BF394" s="161">
        <f>IF(N394="snížená",J394,0)</f>
        <v>0</v>
      </c>
      <c r="BG394" s="161">
        <f>IF(N394="zákl. přenesená",J394,0)</f>
        <v>0</v>
      </c>
      <c r="BH394" s="161">
        <f>IF(N394="sníž. přenesená",J394,0)</f>
        <v>0</v>
      </c>
      <c r="BI394" s="161">
        <f>IF(N394="nulová",J394,0)</f>
        <v>0</v>
      </c>
      <c r="BJ394" s="17" t="s">
        <v>81</v>
      </c>
      <c r="BK394" s="161">
        <f>ROUND(I394*H394,2)</f>
        <v>0</v>
      </c>
      <c r="BL394" s="17" t="s">
        <v>140</v>
      </c>
      <c r="BM394" s="160" t="s">
        <v>986</v>
      </c>
    </row>
    <row r="395" spans="1:65" s="2" customFormat="1">
      <c r="A395" s="32"/>
      <c r="B395" s="33"/>
      <c r="C395" s="32"/>
      <c r="D395" s="162" t="s">
        <v>142</v>
      </c>
      <c r="E395" s="32"/>
      <c r="F395" s="163" t="s">
        <v>982</v>
      </c>
      <c r="G395" s="32"/>
      <c r="H395" s="32"/>
      <c r="I395" s="164"/>
      <c r="J395" s="32"/>
      <c r="K395" s="32"/>
      <c r="L395" s="33"/>
      <c r="M395" s="205"/>
      <c r="N395" s="206"/>
      <c r="O395" s="207"/>
      <c r="P395" s="207"/>
      <c r="Q395" s="207"/>
      <c r="R395" s="207"/>
      <c r="S395" s="207"/>
      <c r="T395" s="208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142</v>
      </c>
      <c r="AU395" s="17" t="s">
        <v>83</v>
      </c>
    </row>
    <row r="396" spans="1:65" s="2" customFormat="1" ht="6.95" customHeight="1">
      <c r="A396" s="32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33"/>
      <c r="M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</row>
  </sheetData>
  <autoFilter ref="C124:K395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54" t="str">
        <f>'Rekapitulace stavby'!K6</f>
        <v>Oprava elektroinstalace a stavební úpravy MŠ Čáslavská 335, 735 81 Nový Bohumín</v>
      </c>
      <c r="F7" s="255"/>
      <c r="G7" s="255"/>
      <c r="H7" s="255"/>
      <c r="L7" s="20"/>
    </row>
    <row r="8" spans="1:46" s="1" customFormat="1" ht="12" customHeight="1">
      <c r="B8" s="20"/>
      <c r="D8" s="27" t="s">
        <v>96</v>
      </c>
      <c r="L8" s="20"/>
    </row>
    <row r="9" spans="1:46" s="2" customFormat="1" ht="23.25" customHeight="1">
      <c r="A9" s="32"/>
      <c r="B9" s="33"/>
      <c r="C9" s="32"/>
      <c r="D9" s="32"/>
      <c r="E9" s="254" t="s">
        <v>97</v>
      </c>
      <c r="F9" s="253"/>
      <c r="G9" s="253"/>
      <c r="H9" s="25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4" t="s">
        <v>987</v>
      </c>
      <c r="F11" s="253"/>
      <c r="G11" s="253"/>
      <c r="H11" s="253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2. 12. 2021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22"/>
      <c r="G20" s="222"/>
      <c r="H20" s="222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26" t="s">
        <v>1</v>
      </c>
      <c r="F29" s="226"/>
      <c r="G29" s="226"/>
      <c r="H29" s="226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ROUND((SUM(BE122:BE150)),  2)</f>
        <v>0</v>
      </c>
      <c r="G35" s="32"/>
      <c r="H35" s="32"/>
      <c r="I35" s="105">
        <v>0.21</v>
      </c>
      <c r="J35" s="104">
        <f>ROUND(((SUM(BE122:BE150))*I35),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ROUND((SUM(BF122:BF150)),  2)</f>
        <v>0</v>
      </c>
      <c r="G36" s="32"/>
      <c r="H36" s="32"/>
      <c r="I36" s="105">
        <v>0.15</v>
      </c>
      <c r="J36" s="104">
        <f>ROUND(((SUM(BF122:BF150))*I36),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ROUND((SUM(BG122:BG150)),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ROUND((SUM(BH122:BH150)),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ROUND((SUM(BI122:BI150)),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54" t="str">
        <f>E7</f>
        <v>Oprava elektroinstalace a stavební úpravy MŠ Čáslavská 335, 735 81 Nový Bohumín</v>
      </c>
      <c r="F85" s="255"/>
      <c r="G85" s="255"/>
      <c r="H85" s="25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96</v>
      </c>
      <c r="L86" s="20"/>
    </row>
    <row r="87" spans="1:31" s="2" customFormat="1" ht="23.25" customHeight="1">
      <c r="A87" s="32"/>
      <c r="B87" s="33"/>
      <c r="C87" s="32"/>
      <c r="D87" s="32"/>
      <c r="E87" s="254" t="s">
        <v>97</v>
      </c>
      <c r="F87" s="253"/>
      <c r="G87" s="253"/>
      <c r="H87" s="25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4" t="str">
        <f>E11</f>
        <v>003 - Ostatní a vedlejší náklady</v>
      </c>
      <c r="F89" s="253"/>
      <c r="G89" s="253"/>
      <c r="H89" s="253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2. 12. 2021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101</v>
      </c>
      <c r="D96" s="106"/>
      <c r="E96" s="106"/>
      <c r="F96" s="106"/>
      <c r="G96" s="106"/>
      <c r="H96" s="106"/>
      <c r="I96" s="106"/>
      <c r="J96" s="115" t="s">
        <v>102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103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104</v>
      </c>
    </row>
    <row r="99" spans="1:47" s="9" customFormat="1" ht="24.95" customHeight="1">
      <c r="B99" s="117"/>
      <c r="D99" s="118" t="s">
        <v>988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10" customFormat="1" ht="19.899999999999999" customHeight="1">
      <c r="B100" s="121"/>
      <c r="D100" s="122" t="s">
        <v>989</v>
      </c>
      <c r="E100" s="123"/>
      <c r="F100" s="123"/>
      <c r="G100" s="123"/>
      <c r="H100" s="123"/>
      <c r="I100" s="123"/>
      <c r="J100" s="124">
        <f>J124</f>
        <v>0</v>
      </c>
      <c r="L100" s="121"/>
    </row>
    <row r="101" spans="1:47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4.95" customHeight="1">
      <c r="A107" s="32"/>
      <c r="B107" s="33"/>
      <c r="C107" s="21" t="s">
        <v>118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6.25" customHeight="1">
      <c r="A110" s="32"/>
      <c r="B110" s="33"/>
      <c r="C110" s="32"/>
      <c r="D110" s="32"/>
      <c r="E110" s="254" t="str">
        <f>E7</f>
        <v>Oprava elektroinstalace a stavební úpravy MŠ Čáslavská 335, 735 81 Nový Bohumín</v>
      </c>
      <c r="F110" s="255"/>
      <c r="G110" s="255"/>
      <c r="H110" s="255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>
      <c r="B111" s="20"/>
      <c r="C111" s="27" t="s">
        <v>96</v>
      </c>
      <c r="L111" s="20"/>
    </row>
    <row r="112" spans="1:47" s="2" customFormat="1" ht="23.25" customHeight="1">
      <c r="A112" s="32"/>
      <c r="B112" s="33"/>
      <c r="C112" s="32"/>
      <c r="D112" s="32"/>
      <c r="E112" s="254" t="s">
        <v>97</v>
      </c>
      <c r="F112" s="253"/>
      <c r="G112" s="253"/>
      <c r="H112" s="25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98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44" t="str">
        <f>E11</f>
        <v>003 - Ostatní a vedlejší náklady</v>
      </c>
      <c r="F114" s="253"/>
      <c r="G114" s="253"/>
      <c r="H114" s="253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F14</f>
        <v xml:space="preserve"> </v>
      </c>
      <c r="G116" s="32"/>
      <c r="H116" s="32"/>
      <c r="I116" s="27" t="s">
        <v>22</v>
      </c>
      <c r="J116" s="55" t="str">
        <f>IF(J14="","",J14)</f>
        <v>2. 12. 2021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E17</f>
        <v>Město Bohumín</v>
      </c>
      <c r="G118" s="32"/>
      <c r="H118" s="32"/>
      <c r="I118" s="27" t="s">
        <v>30</v>
      </c>
      <c r="J118" s="30" t="str">
        <f>E23</f>
        <v>RP Projekt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IF(E20="","",E20)</f>
        <v>Vyplň údaj</v>
      </c>
      <c r="G119" s="32"/>
      <c r="H119" s="32"/>
      <c r="I119" s="27" t="s">
        <v>33</v>
      </c>
      <c r="J119" s="30" t="str">
        <f>E26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5"/>
      <c r="B121" s="126"/>
      <c r="C121" s="127" t="s">
        <v>119</v>
      </c>
      <c r="D121" s="128" t="s">
        <v>60</v>
      </c>
      <c r="E121" s="128" t="s">
        <v>56</v>
      </c>
      <c r="F121" s="128" t="s">
        <v>57</v>
      </c>
      <c r="G121" s="128" t="s">
        <v>120</v>
      </c>
      <c r="H121" s="128" t="s">
        <v>121</v>
      </c>
      <c r="I121" s="128" t="s">
        <v>122</v>
      </c>
      <c r="J121" s="128" t="s">
        <v>102</v>
      </c>
      <c r="K121" s="129" t="s">
        <v>123</v>
      </c>
      <c r="L121" s="130"/>
      <c r="M121" s="62" t="s">
        <v>1</v>
      </c>
      <c r="N121" s="63" t="s">
        <v>39</v>
      </c>
      <c r="O121" s="63" t="s">
        <v>124</v>
      </c>
      <c r="P121" s="63" t="s">
        <v>125</v>
      </c>
      <c r="Q121" s="63" t="s">
        <v>126</v>
      </c>
      <c r="R121" s="63" t="s">
        <v>127</v>
      </c>
      <c r="S121" s="63" t="s">
        <v>128</v>
      </c>
      <c r="T121" s="64" t="s">
        <v>129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>
      <c r="A122" s="32"/>
      <c r="B122" s="33"/>
      <c r="C122" s="69" t="s">
        <v>130</v>
      </c>
      <c r="D122" s="32"/>
      <c r="E122" s="32"/>
      <c r="F122" s="32"/>
      <c r="G122" s="32"/>
      <c r="H122" s="32"/>
      <c r="I122" s="32"/>
      <c r="J122" s="131">
        <f>BK122</f>
        <v>0</v>
      </c>
      <c r="K122" s="32"/>
      <c r="L122" s="33"/>
      <c r="M122" s="65"/>
      <c r="N122" s="56"/>
      <c r="O122" s="66"/>
      <c r="P122" s="132">
        <f>P123</f>
        <v>0</v>
      </c>
      <c r="Q122" s="66"/>
      <c r="R122" s="132">
        <f>R123</f>
        <v>0</v>
      </c>
      <c r="S122" s="66"/>
      <c r="T122" s="133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104</v>
      </c>
      <c r="BK122" s="134">
        <f>BK123</f>
        <v>0</v>
      </c>
    </row>
    <row r="123" spans="1:65" s="12" customFormat="1" ht="25.9" customHeight="1">
      <c r="B123" s="135"/>
      <c r="D123" s="136" t="s">
        <v>74</v>
      </c>
      <c r="E123" s="137" t="s">
        <v>990</v>
      </c>
      <c r="F123" s="137" t="s">
        <v>991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0</v>
      </c>
      <c r="S123" s="141"/>
      <c r="T123" s="143">
        <f>T124</f>
        <v>0</v>
      </c>
      <c r="AR123" s="136" t="s">
        <v>140</v>
      </c>
      <c r="AT123" s="144" t="s">
        <v>74</v>
      </c>
      <c r="AU123" s="144" t="s">
        <v>75</v>
      </c>
      <c r="AY123" s="136" t="s">
        <v>133</v>
      </c>
      <c r="BK123" s="145">
        <f>BK124</f>
        <v>0</v>
      </c>
    </row>
    <row r="124" spans="1:65" s="12" customFormat="1" ht="22.9" customHeight="1">
      <c r="B124" s="135"/>
      <c r="D124" s="136" t="s">
        <v>74</v>
      </c>
      <c r="E124" s="146" t="s">
        <v>992</v>
      </c>
      <c r="F124" s="146" t="s">
        <v>93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SUM(P125:P150)</f>
        <v>0</v>
      </c>
      <c r="Q124" s="141"/>
      <c r="R124" s="142">
        <f>SUM(R125:R150)</f>
        <v>0</v>
      </c>
      <c r="S124" s="141"/>
      <c r="T124" s="143">
        <f>SUM(T125:T150)</f>
        <v>0</v>
      </c>
      <c r="AR124" s="136" t="s">
        <v>140</v>
      </c>
      <c r="AT124" s="144" t="s">
        <v>74</v>
      </c>
      <c r="AU124" s="144" t="s">
        <v>81</v>
      </c>
      <c r="AY124" s="136" t="s">
        <v>133</v>
      </c>
      <c r="BK124" s="145">
        <f>SUM(BK125:BK150)</f>
        <v>0</v>
      </c>
    </row>
    <row r="125" spans="1:65" s="2" customFormat="1" ht="37.9" customHeight="1">
      <c r="A125" s="32"/>
      <c r="B125" s="148"/>
      <c r="C125" s="149" t="s">
        <v>81</v>
      </c>
      <c r="D125" s="149" t="s">
        <v>136</v>
      </c>
      <c r="E125" s="150" t="s">
        <v>993</v>
      </c>
      <c r="F125" s="151" t="s">
        <v>994</v>
      </c>
      <c r="G125" s="152" t="s">
        <v>221</v>
      </c>
      <c r="H125" s="153">
        <v>1</v>
      </c>
      <c r="I125" s="154"/>
      <c r="J125" s="155">
        <f>ROUND(I125*H125,2)</f>
        <v>0</v>
      </c>
      <c r="K125" s="151" t="s">
        <v>1</v>
      </c>
      <c r="L125" s="33"/>
      <c r="M125" s="156" t="s">
        <v>1</v>
      </c>
      <c r="N125" s="157" t="s">
        <v>40</v>
      </c>
      <c r="O125" s="58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578</v>
      </c>
      <c r="AT125" s="160" t="s">
        <v>136</v>
      </c>
      <c r="AU125" s="160" t="s">
        <v>83</v>
      </c>
      <c r="AY125" s="17" t="s">
        <v>133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7" t="s">
        <v>81</v>
      </c>
      <c r="BK125" s="161">
        <f>ROUND(I125*H125,2)</f>
        <v>0</v>
      </c>
      <c r="BL125" s="17" t="s">
        <v>578</v>
      </c>
      <c r="BM125" s="160" t="s">
        <v>995</v>
      </c>
    </row>
    <row r="126" spans="1:65" s="2" customFormat="1" ht="29.25">
      <c r="A126" s="32"/>
      <c r="B126" s="33"/>
      <c r="C126" s="32"/>
      <c r="D126" s="162" t="s">
        <v>142</v>
      </c>
      <c r="E126" s="32"/>
      <c r="F126" s="163" t="s">
        <v>996</v>
      </c>
      <c r="G126" s="32"/>
      <c r="H126" s="32"/>
      <c r="I126" s="164"/>
      <c r="J126" s="32"/>
      <c r="K126" s="32"/>
      <c r="L126" s="33"/>
      <c r="M126" s="165"/>
      <c r="N126" s="166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142</v>
      </c>
      <c r="AU126" s="17" t="s">
        <v>83</v>
      </c>
    </row>
    <row r="127" spans="1:65" s="2" customFormat="1" ht="24.2" customHeight="1">
      <c r="A127" s="32"/>
      <c r="B127" s="148"/>
      <c r="C127" s="149" t="s">
        <v>83</v>
      </c>
      <c r="D127" s="149" t="s">
        <v>136</v>
      </c>
      <c r="E127" s="150" t="s">
        <v>997</v>
      </c>
      <c r="F127" s="151" t="s">
        <v>998</v>
      </c>
      <c r="G127" s="152" t="s">
        <v>221</v>
      </c>
      <c r="H127" s="153">
        <v>1</v>
      </c>
      <c r="I127" s="154"/>
      <c r="J127" s="155">
        <f>ROUND(I127*H127,2)</f>
        <v>0</v>
      </c>
      <c r="K127" s="151" t="s">
        <v>1</v>
      </c>
      <c r="L127" s="33"/>
      <c r="M127" s="156" t="s">
        <v>1</v>
      </c>
      <c r="N127" s="157" t="s">
        <v>40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578</v>
      </c>
      <c r="AT127" s="160" t="s">
        <v>136</v>
      </c>
      <c r="AU127" s="160" t="s">
        <v>83</v>
      </c>
      <c r="AY127" s="17" t="s">
        <v>133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81</v>
      </c>
      <c r="BK127" s="161">
        <f>ROUND(I127*H127,2)</f>
        <v>0</v>
      </c>
      <c r="BL127" s="17" t="s">
        <v>578</v>
      </c>
      <c r="BM127" s="160" t="s">
        <v>999</v>
      </c>
    </row>
    <row r="128" spans="1:65" s="2" customFormat="1" ht="19.5">
      <c r="A128" s="32"/>
      <c r="B128" s="33"/>
      <c r="C128" s="32"/>
      <c r="D128" s="162" t="s">
        <v>142</v>
      </c>
      <c r="E128" s="32"/>
      <c r="F128" s="163" t="s">
        <v>998</v>
      </c>
      <c r="G128" s="32"/>
      <c r="H128" s="32"/>
      <c r="I128" s="164"/>
      <c r="J128" s="32"/>
      <c r="K128" s="32"/>
      <c r="L128" s="33"/>
      <c r="M128" s="165"/>
      <c r="N128" s="166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142</v>
      </c>
      <c r="AU128" s="17" t="s">
        <v>83</v>
      </c>
    </row>
    <row r="129" spans="1:65" s="2" customFormat="1" ht="16.5" customHeight="1">
      <c r="A129" s="32"/>
      <c r="B129" s="148"/>
      <c r="C129" s="149" t="s">
        <v>154</v>
      </c>
      <c r="D129" s="149" t="s">
        <v>136</v>
      </c>
      <c r="E129" s="150" t="s">
        <v>1000</v>
      </c>
      <c r="F129" s="151" t="s">
        <v>1001</v>
      </c>
      <c r="G129" s="152" t="s">
        <v>577</v>
      </c>
      <c r="H129" s="153">
        <v>16</v>
      </c>
      <c r="I129" s="154"/>
      <c r="J129" s="155">
        <f>ROUND(I129*H129,2)</f>
        <v>0</v>
      </c>
      <c r="K129" s="151" t="s">
        <v>1</v>
      </c>
      <c r="L129" s="33"/>
      <c r="M129" s="156" t="s">
        <v>1</v>
      </c>
      <c r="N129" s="157" t="s">
        <v>40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578</v>
      </c>
      <c r="AT129" s="160" t="s">
        <v>136</v>
      </c>
      <c r="AU129" s="160" t="s">
        <v>83</v>
      </c>
      <c r="AY129" s="17" t="s">
        <v>133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81</v>
      </c>
      <c r="BK129" s="161">
        <f>ROUND(I129*H129,2)</f>
        <v>0</v>
      </c>
      <c r="BL129" s="17" t="s">
        <v>578</v>
      </c>
      <c r="BM129" s="160" t="s">
        <v>1002</v>
      </c>
    </row>
    <row r="130" spans="1:65" s="2" customFormat="1">
      <c r="A130" s="32"/>
      <c r="B130" s="33"/>
      <c r="C130" s="32"/>
      <c r="D130" s="162" t="s">
        <v>142</v>
      </c>
      <c r="E130" s="32"/>
      <c r="F130" s="163" t="s">
        <v>1001</v>
      </c>
      <c r="G130" s="32"/>
      <c r="H130" s="32"/>
      <c r="I130" s="164"/>
      <c r="J130" s="32"/>
      <c r="K130" s="32"/>
      <c r="L130" s="33"/>
      <c r="M130" s="165"/>
      <c r="N130" s="166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142</v>
      </c>
      <c r="AU130" s="17" t="s">
        <v>83</v>
      </c>
    </row>
    <row r="131" spans="1:65" s="2" customFormat="1" ht="21.75" customHeight="1">
      <c r="A131" s="32"/>
      <c r="B131" s="148"/>
      <c r="C131" s="149" t="s">
        <v>140</v>
      </c>
      <c r="D131" s="149" t="s">
        <v>136</v>
      </c>
      <c r="E131" s="150" t="s">
        <v>1003</v>
      </c>
      <c r="F131" s="151" t="s">
        <v>1004</v>
      </c>
      <c r="G131" s="152" t="s">
        <v>221</v>
      </c>
      <c r="H131" s="153">
        <v>1</v>
      </c>
      <c r="I131" s="154"/>
      <c r="J131" s="155">
        <f>ROUND(I131*H131,2)</f>
        <v>0</v>
      </c>
      <c r="K131" s="151" t="s">
        <v>1</v>
      </c>
      <c r="L131" s="33"/>
      <c r="M131" s="156" t="s">
        <v>1</v>
      </c>
      <c r="N131" s="157" t="s">
        <v>40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578</v>
      </c>
      <c r="AT131" s="160" t="s">
        <v>136</v>
      </c>
      <c r="AU131" s="160" t="s">
        <v>83</v>
      </c>
      <c r="AY131" s="17" t="s">
        <v>133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7" t="s">
        <v>81</v>
      </c>
      <c r="BK131" s="161">
        <f>ROUND(I131*H131,2)</f>
        <v>0</v>
      </c>
      <c r="BL131" s="17" t="s">
        <v>578</v>
      </c>
      <c r="BM131" s="160" t="s">
        <v>1005</v>
      </c>
    </row>
    <row r="132" spans="1:65" s="2" customFormat="1" ht="19.5">
      <c r="A132" s="32"/>
      <c r="B132" s="33"/>
      <c r="C132" s="32"/>
      <c r="D132" s="162" t="s">
        <v>142</v>
      </c>
      <c r="E132" s="32"/>
      <c r="F132" s="163" t="s">
        <v>1006</v>
      </c>
      <c r="G132" s="32"/>
      <c r="H132" s="32"/>
      <c r="I132" s="164"/>
      <c r="J132" s="32"/>
      <c r="K132" s="32"/>
      <c r="L132" s="33"/>
      <c r="M132" s="165"/>
      <c r="N132" s="166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142</v>
      </c>
      <c r="AU132" s="17" t="s">
        <v>83</v>
      </c>
    </row>
    <row r="133" spans="1:65" s="2" customFormat="1" ht="24.2" customHeight="1">
      <c r="A133" s="32"/>
      <c r="B133" s="148"/>
      <c r="C133" s="149" t="s">
        <v>163</v>
      </c>
      <c r="D133" s="149" t="s">
        <v>136</v>
      </c>
      <c r="E133" s="150" t="s">
        <v>1007</v>
      </c>
      <c r="F133" s="151" t="s">
        <v>1008</v>
      </c>
      <c r="G133" s="152" t="s">
        <v>221</v>
      </c>
      <c r="H133" s="153">
        <v>1</v>
      </c>
      <c r="I133" s="154"/>
      <c r="J133" s="155">
        <f>ROUND(I133*H133,2)</f>
        <v>0</v>
      </c>
      <c r="K133" s="151" t="s">
        <v>1</v>
      </c>
      <c r="L133" s="33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578</v>
      </c>
      <c r="AT133" s="160" t="s">
        <v>136</v>
      </c>
      <c r="AU133" s="160" t="s">
        <v>83</v>
      </c>
      <c r="AY133" s="17" t="s">
        <v>133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7" t="s">
        <v>81</v>
      </c>
      <c r="BK133" s="161">
        <f>ROUND(I133*H133,2)</f>
        <v>0</v>
      </c>
      <c r="BL133" s="17" t="s">
        <v>578</v>
      </c>
      <c r="BM133" s="160" t="s">
        <v>1009</v>
      </c>
    </row>
    <row r="134" spans="1:65" s="2" customFormat="1" ht="19.5">
      <c r="A134" s="32"/>
      <c r="B134" s="33"/>
      <c r="C134" s="32"/>
      <c r="D134" s="162" t="s">
        <v>142</v>
      </c>
      <c r="E134" s="32"/>
      <c r="F134" s="163" t="s">
        <v>1008</v>
      </c>
      <c r="G134" s="32"/>
      <c r="H134" s="32"/>
      <c r="I134" s="164"/>
      <c r="J134" s="32"/>
      <c r="K134" s="32"/>
      <c r="L134" s="33"/>
      <c r="M134" s="165"/>
      <c r="N134" s="166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142</v>
      </c>
      <c r="AU134" s="17" t="s">
        <v>83</v>
      </c>
    </row>
    <row r="135" spans="1:65" s="2" customFormat="1" ht="49.15" customHeight="1">
      <c r="A135" s="32"/>
      <c r="B135" s="148"/>
      <c r="C135" s="149" t="s">
        <v>134</v>
      </c>
      <c r="D135" s="149" t="s">
        <v>136</v>
      </c>
      <c r="E135" s="150" t="s">
        <v>1010</v>
      </c>
      <c r="F135" s="151" t="s">
        <v>1011</v>
      </c>
      <c r="G135" s="152" t="s">
        <v>221</v>
      </c>
      <c r="H135" s="153">
        <v>1</v>
      </c>
      <c r="I135" s="154"/>
      <c r="J135" s="155">
        <f>ROUND(I135*H135,2)</f>
        <v>0</v>
      </c>
      <c r="K135" s="151" t="s">
        <v>1</v>
      </c>
      <c r="L135" s="33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578</v>
      </c>
      <c r="AT135" s="160" t="s">
        <v>136</v>
      </c>
      <c r="AU135" s="160" t="s">
        <v>83</v>
      </c>
      <c r="AY135" s="17" t="s">
        <v>133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81</v>
      </c>
      <c r="BK135" s="161">
        <f>ROUND(I135*H135,2)</f>
        <v>0</v>
      </c>
      <c r="BL135" s="17" t="s">
        <v>578</v>
      </c>
      <c r="BM135" s="160" t="s">
        <v>1012</v>
      </c>
    </row>
    <row r="136" spans="1:65" s="2" customFormat="1" ht="29.25">
      <c r="A136" s="32"/>
      <c r="B136" s="33"/>
      <c r="C136" s="32"/>
      <c r="D136" s="162" t="s">
        <v>142</v>
      </c>
      <c r="E136" s="32"/>
      <c r="F136" s="163" t="s">
        <v>1011</v>
      </c>
      <c r="G136" s="32"/>
      <c r="H136" s="32"/>
      <c r="I136" s="164"/>
      <c r="J136" s="32"/>
      <c r="K136" s="32"/>
      <c r="L136" s="33"/>
      <c r="M136" s="165"/>
      <c r="N136" s="166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142</v>
      </c>
      <c r="AU136" s="17" t="s">
        <v>83</v>
      </c>
    </row>
    <row r="137" spans="1:65" s="2" customFormat="1" ht="33" customHeight="1">
      <c r="A137" s="32"/>
      <c r="B137" s="148"/>
      <c r="C137" s="149" t="s">
        <v>175</v>
      </c>
      <c r="D137" s="149" t="s">
        <v>136</v>
      </c>
      <c r="E137" s="150" t="s">
        <v>1013</v>
      </c>
      <c r="F137" s="151" t="s">
        <v>1014</v>
      </c>
      <c r="G137" s="152" t="s">
        <v>221</v>
      </c>
      <c r="H137" s="153">
        <v>1</v>
      </c>
      <c r="I137" s="154"/>
      <c r="J137" s="155">
        <f>ROUND(I137*H137,2)</f>
        <v>0</v>
      </c>
      <c r="K137" s="151" t="s">
        <v>1</v>
      </c>
      <c r="L137" s="33"/>
      <c r="M137" s="156" t="s">
        <v>1</v>
      </c>
      <c r="N137" s="157" t="s">
        <v>40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0" t="s">
        <v>578</v>
      </c>
      <c r="AT137" s="160" t="s">
        <v>136</v>
      </c>
      <c r="AU137" s="160" t="s">
        <v>83</v>
      </c>
      <c r="AY137" s="17" t="s">
        <v>133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81</v>
      </c>
      <c r="BK137" s="161">
        <f>ROUND(I137*H137,2)</f>
        <v>0</v>
      </c>
      <c r="BL137" s="17" t="s">
        <v>578</v>
      </c>
      <c r="BM137" s="160" t="s">
        <v>1015</v>
      </c>
    </row>
    <row r="138" spans="1:65" s="2" customFormat="1" ht="29.25">
      <c r="A138" s="32"/>
      <c r="B138" s="33"/>
      <c r="C138" s="32"/>
      <c r="D138" s="162" t="s">
        <v>142</v>
      </c>
      <c r="E138" s="32"/>
      <c r="F138" s="163" t="s">
        <v>1016</v>
      </c>
      <c r="G138" s="32"/>
      <c r="H138" s="32"/>
      <c r="I138" s="164"/>
      <c r="J138" s="32"/>
      <c r="K138" s="32"/>
      <c r="L138" s="33"/>
      <c r="M138" s="165"/>
      <c r="N138" s="166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142</v>
      </c>
      <c r="AU138" s="17" t="s">
        <v>83</v>
      </c>
    </row>
    <row r="139" spans="1:65" s="2" customFormat="1" ht="62.65" customHeight="1">
      <c r="A139" s="32"/>
      <c r="B139" s="148"/>
      <c r="C139" s="149" t="s">
        <v>180</v>
      </c>
      <c r="D139" s="149" t="s">
        <v>136</v>
      </c>
      <c r="E139" s="150" t="s">
        <v>1017</v>
      </c>
      <c r="F139" s="151" t="s">
        <v>1018</v>
      </c>
      <c r="G139" s="152" t="s">
        <v>221</v>
      </c>
      <c r="H139" s="153">
        <v>1</v>
      </c>
      <c r="I139" s="154"/>
      <c r="J139" s="155">
        <f>ROUND(I139*H139,2)</f>
        <v>0</v>
      </c>
      <c r="K139" s="151" t="s">
        <v>1</v>
      </c>
      <c r="L139" s="33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0" t="s">
        <v>578</v>
      </c>
      <c r="AT139" s="160" t="s">
        <v>136</v>
      </c>
      <c r="AU139" s="160" t="s">
        <v>83</v>
      </c>
      <c r="AY139" s="17" t="s">
        <v>133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7" t="s">
        <v>81</v>
      </c>
      <c r="BK139" s="161">
        <f>ROUND(I139*H139,2)</f>
        <v>0</v>
      </c>
      <c r="BL139" s="17" t="s">
        <v>578</v>
      </c>
      <c r="BM139" s="160" t="s">
        <v>1019</v>
      </c>
    </row>
    <row r="140" spans="1:65" s="2" customFormat="1" ht="48.75">
      <c r="A140" s="32"/>
      <c r="B140" s="33"/>
      <c r="C140" s="32"/>
      <c r="D140" s="162" t="s">
        <v>142</v>
      </c>
      <c r="E140" s="32"/>
      <c r="F140" s="163" t="s">
        <v>1020</v>
      </c>
      <c r="G140" s="32"/>
      <c r="H140" s="32"/>
      <c r="I140" s="164"/>
      <c r="J140" s="32"/>
      <c r="K140" s="32"/>
      <c r="L140" s="33"/>
      <c r="M140" s="165"/>
      <c r="N140" s="166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142</v>
      </c>
      <c r="AU140" s="17" t="s">
        <v>83</v>
      </c>
    </row>
    <row r="141" spans="1:65" s="2" customFormat="1" ht="49.15" customHeight="1">
      <c r="A141" s="32"/>
      <c r="B141" s="148"/>
      <c r="C141" s="149" t="s">
        <v>186</v>
      </c>
      <c r="D141" s="149" t="s">
        <v>136</v>
      </c>
      <c r="E141" s="150" t="s">
        <v>1021</v>
      </c>
      <c r="F141" s="151" t="s">
        <v>1022</v>
      </c>
      <c r="G141" s="152" t="s">
        <v>221</v>
      </c>
      <c r="H141" s="153">
        <v>1</v>
      </c>
      <c r="I141" s="154"/>
      <c r="J141" s="155">
        <f>ROUND(I141*H141,2)</f>
        <v>0</v>
      </c>
      <c r="K141" s="151" t="s">
        <v>1</v>
      </c>
      <c r="L141" s="33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0" t="s">
        <v>578</v>
      </c>
      <c r="AT141" s="160" t="s">
        <v>136</v>
      </c>
      <c r="AU141" s="160" t="s">
        <v>83</v>
      </c>
      <c r="AY141" s="17" t="s">
        <v>133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81</v>
      </c>
      <c r="BK141" s="161">
        <f>ROUND(I141*H141,2)</f>
        <v>0</v>
      </c>
      <c r="BL141" s="17" t="s">
        <v>578</v>
      </c>
      <c r="BM141" s="160" t="s">
        <v>1023</v>
      </c>
    </row>
    <row r="142" spans="1:65" s="2" customFormat="1" ht="39">
      <c r="A142" s="32"/>
      <c r="B142" s="33"/>
      <c r="C142" s="32"/>
      <c r="D142" s="162" t="s">
        <v>142</v>
      </c>
      <c r="E142" s="32"/>
      <c r="F142" s="163" t="s">
        <v>1024</v>
      </c>
      <c r="G142" s="32"/>
      <c r="H142" s="32"/>
      <c r="I142" s="164"/>
      <c r="J142" s="32"/>
      <c r="K142" s="32"/>
      <c r="L142" s="33"/>
      <c r="M142" s="165"/>
      <c r="N142" s="166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142</v>
      </c>
      <c r="AU142" s="17" t="s">
        <v>83</v>
      </c>
    </row>
    <row r="143" spans="1:65" s="2" customFormat="1" ht="76.349999999999994" customHeight="1">
      <c r="A143" s="32"/>
      <c r="B143" s="148"/>
      <c r="C143" s="149" t="s">
        <v>193</v>
      </c>
      <c r="D143" s="149" t="s">
        <v>136</v>
      </c>
      <c r="E143" s="150" t="s">
        <v>1025</v>
      </c>
      <c r="F143" s="151" t="s">
        <v>1026</v>
      </c>
      <c r="G143" s="152" t="s">
        <v>221</v>
      </c>
      <c r="H143" s="153">
        <v>1</v>
      </c>
      <c r="I143" s="154"/>
      <c r="J143" s="155">
        <f>ROUND(I143*H143,2)</f>
        <v>0</v>
      </c>
      <c r="K143" s="151" t="s">
        <v>1</v>
      </c>
      <c r="L143" s="33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0" t="s">
        <v>578</v>
      </c>
      <c r="AT143" s="160" t="s">
        <v>136</v>
      </c>
      <c r="AU143" s="160" t="s">
        <v>83</v>
      </c>
      <c r="AY143" s="17" t="s">
        <v>133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81</v>
      </c>
      <c r="BK143" s="161">
        <f>ROUND(I143*H143,2)</f>
        <v>0</v>
      </c>
      <c r="BL143" s="17" t="s">
        <v>578</v>
      </c>
      <c r="BM143" s="160" t="s">
        <v>1027</v>
      </c>
    </row>
    <row r="144" spans="1:65" s="2" customFormat="1" ht="58.5">
      <c r="A144" s="32"/>
      <c r="B144" s="33"/>
      <c r="C144" s="32"/>
      <c r="D144" s="162" t="s">
        <v>142</v>
      </c>
      <c r="E144" s="32"/>
      <c r="F144" s="163" t="s">
        <v>1028</v>
      </c>
      <c r="G144" s="32"/>
      <c r="H144" s="32"/>
      <c r="I144" s="164"/>
      <c r="J144" s="32"/>
      <c r="K144" s="32"/>
      <c r="L144" s="33"/>
      <c r="M144" s="165"/>
      <c r="N144" s="166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142</v>
      </c>
      <c r="AU144" s="17" t="s">
        <v>83</v>
      </c>
    </row>
    <row r="145" spans="1:65" s="2" customFormat="1" ht="44.25" customHeight="1">
      <c r="A145" s="32"/>
      <c r="B145" s="148"/>
      <c r="C145" s="149" t="s">
        <v>199</v>
      </c>
      <c r="D145" s="149" t="s">
        <v>136</v>
      </c>
      <c r="E145" s="150" t="s">
        <v>1029</v>
      </c>
      <c r="F145" s="151" t="s">
        <v>1030</v>
      </c>
      <c r="G145" s="152" t="s">
        <v>221</v>
      </c>
      <c r="H145" s="153">
        <v>1</v>
      </c>
      <c r="I145" s="154"/>
      <c r="J145" s="155">
        <f>ROUND(I145*H145,2)</f>
        <v>0</v>
      </c>
      <c r="K145" s="151" t="s">
        <v>1</v>
      </c>
      <c r="L145" s="33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0" t="s">
        <v>578</v>
      </c>
      <c r="AT145" s="160" t="s">
        <v>136</v>
      </c>
      <c r="AU145" s="160" t="s">
        <v>83</v>
      </c>
      <c r="AY145" s="17" t="s">
        <v>133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7" t="s">
        <v>81</v>
      </c>
      <c r="BK145" s="161">
        <f>ROUND(I145*H145,2)</f>
        <v>0</v>
      </c>
      <c r="BL145" s="17" t="s">
        <v>578</v>
      </c>
      <c r="BM145" s="160" t="s">
        <v>1031</v>
      </c>
    </row>
    <row r="146" spans="1:65" s="2" customFormat="1" ht="39">
      <c r="A146" s="32"/>
      <c r="B146" s="33"/>
      <c r="C146" s="32"/>
      <c r="D146" s="162" t="s">
        <v>142</v>
      </c>
      <c r="E146" s="32"/>
      <c r="F146" s="163" t="s">
        <v>1032</v>
      </c>
      <c r="G146" s="32"/>
      <c r="H146" s="32"/>
      <c r="I146" s="164"/>
      <c r="J146" s="32"/>
      <c r="K146" s="32"/>
      <c r="L146" s="33"/>
      <c r="M146" s="165"/>
      <c r="N146" s="166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142</v>
      </c>
      <c r="AU146" s="17" t="s">
        <v>83</v>
      </c>
    </row>
    <row r="147" spans="1:65" s="2" customFormat="1" ht="16.5" customHeight="1">
      <c r="A147" s="32"/>
      <c r="B147" s="148"/>
      <c r="C147" s="149" t="s">
        <v>206</v>
      </c>
      <c r="D147" s="149" t="s">
        <v>136</v>
      </c>
      <c r="E147" s="150" t="s">
        <v>1033</v>
      </c>
      <c r="F147" s="151" t="s">
        <v>1034</v>
      </c>
      <c r="G147" s="152" t="s">
        <v>221</v>
      </c>
      <c r="H147" s="153">
        <v>1</v>
      </c>
      <c r="I147" s="154"/>
      <c r="J147" s="155">
        <f>ROUND(I147*H147,2)</f>
        <v>0</v>
      </c>
      <c r="K147" s="151" t="s">
        <v>1</v>
      </c>
      <c r="L147" s="33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578</v>
      </c>
      <c r="AT147" s="160" t="s">
        <v>136</v>
      </c>
      <c r="AU147" s="160" t="s">
        <v>83</v>
      </c>
      <c r="AY147" s="17" t="s">
        <v>133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81</v>
      </c>
      <c r="BK147" s="161">
        <f>ROUND(I147*H147,2)</f>
        <v>0</v>
      </c>
      <c r="BL147" s="17" t="s">
        <v>578</v>
      </c>
      <c r="BM147" s="160" t="s">
        <v>1035</v>
      </c>
    </row>
    <row r="148" spans="1:65" s="2" customFormat="1">
      <c r="A148" s="32"/>
      <c r="B148" s="33"/>
      <c r="C148" s="32"/>
      <c r="D148" s="162" t="s">
        <v>142</v>
      </c>
      <c r="E148" s="32"/>
      <c r="F148" s="163" t="s">
        <v>1034</v>
      </c>
      <c r="G148" s="32"/>
      <c r="H148" s="32"/>
      <c r="I148" s="164"/>
      <c r="J148" s="32"/>
      <c r="K148" s="32"/>
      <c r="L148" s="33"/>
      <c r="M148" s="165"/>
      <c r="N148" s="166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142</v>
      </c>
      <c r="AU148" s="17" t="s">
        <v>83</v>
      </c>
    </row>
    <row r="149" spans="1:65" s="2" customFormat="1" ht="16.5" customHeight="1">
      <c r="A149" s="32"/>
      <c r="B149" s="148"/>
      <c r="C149" s="149" t="s">
        <v>212</v>
      </c>
      <c r="D149" s="149" t="s">
        <v>136</v>
      </c>
      <c r="E149" s="150" t="s">
        <v>1036</v>
      </c>
      <c r="F149" s="151" t="s">
        <v>1037</v>
      </c>
      <c r="G149" s="152" t="s">
        <v>221</v>
      </c>
      <c r="H149" s="153">
        <v>1</v>
      </c>
      <c r="I149" s="154"/>
      <c r="J149" s="155">
        <f>ROUND(I149*H149,2)</f>
        <v>0</v>
      </c>
      <c r="K149" s="151" t="s">
        <v>1</v>
      </c>
      <c r="L149" s="33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578</v>
      </c>
      <c r="AT149" s="160" t="s">
        <v>136</v>
      </c>
      <c r="AU149" s="160" t="s">
        <v>83</v>
      </c>
      <c r="AY149" s="17" t="s">
        <v>133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81</v>
      </c>
      <c r="BK149" s="161">
        <f>ROUND(I149*H149,2)</f>
        <v>0</v>
      </c>
      <c r="BL149" s="17" t="s">
        <v>578</v>
      </c>
      <c r="BM149" s="160" t="s">
        <v>1038</v>
      </c>
    </row>
    <row r="150" spans="1:65" s="2" customFormat="1">
      <c r="A150" s="32"/>
      <c r="B150" s="33"/>
      <c r="C150" s="32"/>
      <c r="D150" s="162" t="s">
        <v>142</v>
      </c>
      <c r="E150" s="32"/>
      <c r="F150" s="163" t="s">
        <v>1037</v>
      </c>
      <c r="G150" s="32"/>
      <c r="H150" s="32"/>
      <c r="I150" s="164"/>
      <c r="J150" s="32"/>
      <c r="K150" s="32"/>
      <c r="L150" s="33"/>
      <c r="M150" s="205"/>
      <c r="N150" s="206"/>
      <c r="O150" s="207"/>
      <c r="P150" s="207"/>
      <c r="Q150" s="207"/>
      <c r="R150" s="207"/>
      <c r="S150" s="207"/>
      <c r="T150" s="208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142</v>
      </c>
      <c r="AU150" s="17" t="s">
        <v>83</v>
      </c>
    </row>
    <row r="151" spans="1:65" s="2" customFormat="1" ht="6.95" customHeight="1">
      <c r="A151" s="32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33"/>
      <c r="M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Stavební část</vt:lpstr>
      <vt:lpstr>002 - Elektroinstalace</vt:lpstr>
      <vt:lpstr>003 - Ostatní a vedlejší ...</vt:lpstr>
      <vt:lpstr>'001 - Stavební část'!Názvy_tisku</vt:lpstr>
      <vt:lpstr>'002 - Elektroinstalace'!Názvy_tisku</vt:lpstr>
      <vt:lpstr>'003 - Ostatní a vedlejší ...'!Názvy_tisku</vt:lpstr>
      <vt:lpstr>'Rekapitulace stavby'!Názvy_tisku</vt:lpstr>
      <vt:lpstr>'001 - Stavební část'!Oblast_tisku</vt:lpstr>
      <vt:lpstr>'002 - Elektroinstalace'!Oblast_tisku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dcterms:created xsi:type="dcterms:W3CDTF">2022-01-14T13:05:31Z</dcterms:created>
  <dcterms:modified xsi:type="dcterms:W3CDTF">2022-01-18T09:08:01Z</dcterms:modified>
</cp:coreProperties>
</file>